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8820" tabRatio="654"/>
  </bookViews>
  <sheets>
    <sheet name="Todos os indicadores" sheetId="4" r:id="rId1"/>
    <sheet name="Indicadores de Perfil" sheetId="5" r:id="rId2"/>
    <sheet name="Sumário" sheetId="29" r:id="rId3"/>
    <sheet name="5. Economia" sheetId="11" state="hidden" r:id="rId4"/>
    <sheet name="6. Educação" sheetId="12" state="hidden" r:id="rId5"/>
    <sheet name="7. Energia" sheetId="13" state="hidden" r:id="rId6"/>
    <sheet name="8. Meio Ambiente" sheetId="14" state="hidden" r:id="rId7"/>
    <sheet name="9. Finanças" sheetId="15" state="hidden" r:id="rId8"/>
    <sheet name="10. Resposta a Incêndio" sheetId="16" state="hidden" r:id="rId9"/>
    <sheet name="11. Governança" sheetId="17" state="hidden" r:id="rId10"/>
    <sheet name="14. Segurança" sheetId="19" state="hidden" r:id="rId11"/>
    <sheet name="15. Habitação" sheetId="23" state="hidden" r:id="rId12"/>
    <sheet name="16. Resíduos Sólidos" sheetId="24" state="hidden" r:id="rId13"/>
    <sheet name="18. Transporte" sheetId="26" state="hidden" r:id="rId14"/>
    <sheet name="19. Planej Urbano" sheetId="27" state="hidden" r:id="rId15"/>
    <sheet name="20. Esgotos" sheetId="28" state="hidden" r:id="rId16"/>
  </sheets>
  <definedNames>
    <definedName name="_xlnm._FilterDatabase" localSheetId="8" hidden="1">'10. Resposta a Incêndio'!$C$2:$K$8</definedName>
    <definedName name="_xlnm._FilterDatabase" localSheetId="9" hidden="1">'11. Governança'!$C$2:$K$8</definedName>
    <definedName name="_xlnm._FilterDatabase" localSheetId="10" hidden="1">'14. Segurança'!$C$2:$K$7</definedName>
    <definedName name="_xlnm._FilterDatabase" localSheetId="11" hidden="1">'15. Habitação'!$C$2:$K$5</definedName>
    <definedName name="_xlnm._FilterDatabase" localSheetId="12" hidden="1">'16. Resíduos Sólidos'!$C$2:$K$12</definedName>
    <definedName name="_xlnm._FilterDatabase" localSheetId="13" hidden="1">'18. Transporte'!$C$2:$K$11</definedName>
    <definedName name="_xlnm._FilterDatabase" localSheetId="14" hidden="1">'19. Planej Urbano'!$C$2:$K$6</definedName>
    <definedName name="_xlnm._FilterDatabase" localSheetId="15" hidden="1">'20. Esgotos'!$C$2:$K$7</definedName>
    <definedName name="_xlnm._FilterDatabase" localSheetId="3" hidden="1">'5. Economia'!$C$2:$K$9</definedName>
    <definedName name="_xlnm._FilterDatabase" localSheetId="4" hidden="1">'6. Educação'!$C$2:$K$9</definedName>
    <definedName name="_xlnm._FilterDatabase" localSheetId="5" hidden="1">'7. Energia'!$C$2:$K$9</definedName>
    <definedName name="_xlnm._FilterDatabase" localSheetId="6" hidden="1">'8. Meio Ambiente'!$C$2:$K$10</definedName>
    <definedName name="_xlnm._FilterDatabase" localSheetId="7" hidden="1">'9. Finanças'!$C$2:$K$6</definedName>
    <definedName name="_xlnm._FilterDatabase" localSheetId="1" hidden="1">'Indicadores de Perfil'!$A$1:$O$1</definedName>
    <definedName name="_xlnm._FilterDatabase" localSheetId="0" hidden="1">'Todos os indicadores'!$B$2:$B$47</definedName>
    <definedName name="_xlnm.Print_Area" localSheetId="8">'10. Resposta a Incêndio'!$A$1:$K$8</definedName>
    <definedName name="_xlnm.Print_Area" localSheetId="9">'11. Governança'!$A$1:$K$8</definedName>
    <definedName name="_xlnm.Print_Area" localSheetId="10">'14. Segurança'!$A$1:$K$7</definedName>
    <definedName name="_xlnm.Print_Area" localSheetId="11">'15. Habitação'!$A$1:$K$5</definedName>
    <definedName name="_xlnm.Print_Area" localSheetId="12">'16. Resíduos Sólidos'!$A$1:$K$12</definedName>
    <definedName name="_xlnm.Print_Area" localSheetId="13">'18. Transporte'!$A$1:$K$11</definedName>
    <definedName name="_xlnm.Print_Area" localSheetId="14">'19. Planej Urbano'!$A$1:$K$6</definedName>
    <definedName name="_xlnm.Print_Area" localSheetId="15">'20. Esgotos'!$A$1:$K$7</definedName>
    <definedName name="_xlnm.Print_Area" localSheetId="3">'5. Economia'!$A$1:$K$9</definedName>
    <definedName name="_xlnm.Print_Area" localSheetId="4">'6. Educação'!$A$1:$K$9</definedName>
    <definedName name="_xlnm.Print_Area" localSheetId="5">'7. Energia'!$A$1:$K$9</definedName>
    <definedName name="_xlnm.Print_Area" localSheetId="6">'8. Meio Ambiente'!$A$1:$K$10</definedName>
    <definedName name="_xlnm.Print_Area" localSheetId="7">'9. Finanças'!$A$1:$K$6</definedName>
    <definedName name="_xlnm.Print_Area" localSheetId="1">'Indicadores de Perfil'!$B$1:$O$40</definedName>
    <definedName name="_xlnm.Print_Area" localSheetId="0">'Todos os indicadores'!$D$1:$Q$46</definedName>
    <definedName name="_xlnm.Print_Titles" localSheetId="8">'10. Resposta a Incêndio'!$1:$2</definedName>
    <definedName name="_xlnm.Print_Titles" localSheetId="9">'11. Governança'!$1:$2</definedName>
    <definedName name="_xlnm.Print_Titles" localSheetId="10">'14. Segurança'!$1:$2</definedName>
    <definedName name="_xlnm.Print_Titles" localSheetId="11">'15. Habitação'!$1:$2</definedName>
    <definedName name="_xlnm.Print_Titles" localSheetId="12">'16. Resíduos Sólidos'!$1:$2</definedName>
    <definedName name="_xlnm.Print_Titles" localSheetId="13">'18. Transporte'!$1:$2</definedName>
    <definedName name="_xlnm.Print_Titles" localSheetId="14">'19. Planej Urbano'!$1:$2</definedName>
    <definedName name="_xlnm.Print_Titles" localSheetId="15">'20. Esgotos'!$1:$2</definedName>
    <definedName name="_xlnm.Print_Titles" localSheetId="3">'5. Economia'!$1:$2</definedName>
    <definedName name="_xlnm.Print_Titles" localSheetId="4">'6. Educação'!$1:$2</definedName>
    <definedName name="_xlnm.Print_Titles" localSheetId="5">'7. Energia'!$1:$2</definedName>
    <definedName name="_xlnm.Print_Titles" localSheetId="6">'8. Meio Ambiente'!$1:$2</definedName>
    <definedName name="_xlnm.Print_Titles" localSheetId="7">'9. Finanças'!$1:$2</definedName>
    <definedName name="_xlnm.Print_Titles" localSheetId="1">'Indicadores de Perfil'!$1:$1</definedName>
    <definedName name="_xlnm.Print_Titles" localSheetId="0">'Todos os indicadores'!$1:$1</definedName>
  </definedNames>
  <calcPr calcId="145621"/>
  <pivotCaches>
    <pivotCache cacheId="0" r:id="rId17"/>
  </pivotCaches>
</workbook>
</file>

<file path=xl/calcChain.xml><?xml version="1.0" encoding="utf-8"?>
<calcChain xmlns="http://schemas.openxmlformats.org/spreadsheetml/2006/main">
  <c r="L7" i="28" l="1"/>
  <c r="Q7" i="28" s="1"/>
  <c r="L6" i="28"/>
  <c r="Q6" i="28" s="1"/>
  <c r="L5" i="28"/>
  <c r="Q5" i="28" s="1"/>
  <c r="L4" i="28"/>
  <c r="J3" i="28"/>
  <c r="I3" i="28"/>
  <c r="H3" i="28"/>
  <c r="G3" i="28"/>
  <c r="F3" i="28"/>
  <c r="G3" i="27"/>
  <c r="L3" i="27" s="1"/>
  <c r="Q3" i="27" s="1"/>
  <c r="L6" i="27"/>
  <c r="Q6" i="27" s="1"/>
  <c r="H10" i="26"/>
  <c r="G10" i="26"/>
  <c r="I9" i="26"/>
  <c r="I6" i="26"/>
  <c r="H6" i="26"/>
  <c r="G6" i="26"/>
  <c r="F6" i="26"/>
  <c r="E6" i="26"/>
  <c r="H5" i="26"/>
  <c r="L5" i="26" s="1"/>
  <c r="Q5" i="26" s="1"/>
  <c r="I4" i="26"/>
  <c r="L4" i="26" s="1"/>
  <c r="Q4" i="26" s="1"/>
  <c r="L11" i="26"/>
  <c r="L9" i="26"/>
  <c r="Q9" i="26" s="1"/>
  <c r="L7" i="26"/>
  <c r="Q7" i="26" s="1"/>
  <c r="L3" i="26"/>
  <c r="Q3" i="26" s="1"/>
  <c r="L7" i="24"/>
  <c r="Q7" i="24" s="1"/>
  <c r="L8" i="24"/>
  <c r="Q8" i="24" s="1"/>
  <c r="L12" i="24"/>
  <c r="Q12" i="24" s="1"/>
  <c r="L11" i="24"/>
  <c r="Q11" i="24" s="1"/>
  <c r="L9" i="24"/>
  <c r="Q9" i="24" s="1"/>
  <c r="L3" i="24"/>
  <c r="Q3" i="24" s="1"/>
  <c r="L5" i="23"/>
  <c r="Q5" i="23" s="1"/>
  <c r="L3" i="23"/>
  <c r="L3" i="19"/>
  <c r="Q3" i="19" s="1"/>
  <c r="L8" i="17"/>
  <c r="Q8" i="17" s="1"/>
  <c r="L7" i="17"/>
  <c r="Q7" i="17" s="1"/>
  <c r="L6" i="17"/>
  <c r="Q6" i="17" s="1"/>
  <c r="L5" i="17"/>
  <c r="Q5" i="17" s="1"/>
  <c r="L4" i="17"/>
  <c r="Q4" i="17" s="1"/>
  <c r="L3" i="17"/>
  <c r="Q3" i="17" s="1"/>
  <c r="L7" i="16"/>
  <c r="Q7" i="16" s="1"/>
  <c r="L3" i="16"/>
  <c r="Q3" i="16" s="1"/>
  <c r="Q9" i="14"/>
  <c r="L9" i="14"/>
  <c r="E4" i="14"/>
  <c r="F4" i="14"/>
  <c r="G4" i="14"/>
  <c r="H4" i="14"/>
  <c r="I4" i="14"/>
  <c r="E6" i="14"/>
  <c r="F6" i="14"/>
  <c r="G6" i="14"/>
  <c r="H6" i="14"/>
  <c r="I6" i="14"/>
  <c r="E8" i="14"/>
  <c r="F8" i="14"/>
  <c r="G8" i="14"/>
  <c r="H8" i="14"/>
  <c r="I8" i="14"/>
  <c r="L10" i="14"/>
  <c r="Q10" i="14" s="1"/>
  <c r="L5" i="13"/>
  <c r="Q5" i="13" s="1"/>
  <c r="L8" i="13"/>
  <c r="Q8" i="13" s="1"/>
  <c r="L9" i="13"/>
  <c r="Q9" i="13" s="1"/>
  <c r="L4" i="13"/>
  <c r="Q4" i="13" s="1"/>
  <c r="L6" i="26" l="1"/>
  <c r="L8" i="14"/>
  <c r="L4" i="14"/>
  <c r="L10" i="26"/>
  <c r="Q10" i="26" s="1"/>
  <c r="L6" i="14"/>
  <c r="L3" i="28"/>
  <c r="L5" i="27"/>
  <c r="Q5" i="27" s="1"/>
  <c r="L10" i="24"/>
  <c r="Q10" i="24" s="1"/>
  <c r="L4" i="24"/>
  <c r="Q4" i="24" s="1"/>
  <c r="L5" i="24"/>
  <c r="L6" i="24"/>
  <c r="L4" i="19"/>
  <c r="L6" i="19"/>
  <c r="Q6" i="19" s="1"/>
  <c r="L4" i="16"/>
  <c r="Q4" i="16" s="1"/>
  <c r="L5" i="16"/>
  <c r="L6" i="16"/>
  <c r="Q6" i="16" s="1"/>
  <c r="L8" i="16"/>
  <c r="Q8" i="16" s="1"/>
  <c r="L3" i="15"/>
  <c r="Q3" i="15" s="1"/>
  <c r="L4" i="15"/>
  <c r="Q4" i="15" s="1"/>
  <c r="L5" i="15"/>
  <c r="Q5" i="15" s="1"/>
  <c r="L6" i="15"/>
  <c r="Q6" i="15" s="1"/>
  <c r="L3" i="14"/>
  <c r="Q3" i="14" s="1"/>
  <c r="L7" i="14"/>
  <c r="Q7" i="14" s="1"/>
  <c r="L6" i="13"/>
  <c r="Q6" i="13" s="1"/>
  <c r="L7" i="12"/>
  <c r="Q7" i="12" s="1"/>
  <c r="L3" i="12"/>
  <c r="Q3" i="12" s="1"/>
  <c r="L4" i="11"/>
  <c r="Q4" i="11" s="1"/>
  <c r="E3" i="11"/>
  <c r="G3" i="11"/>
  <c r="G7" i="11"/>
  <c r="L7" i="11" s="1"/>
  <c r="Q7" i="11" s="1"/>
  <c r="L8" i="12" l="1"/>
  <c r="Q8" i="12" s="1"/>
  <c r="L3" i="11"/>
  <c r="Q3" i="11" s="1"/>
  <c r="E4" i="12"/>
  <c r="F4" i="12"/>
  <c r="E5" i="12"/>
  <c r="F5" i="12"/>
  <c r="I9" i="11" l="1"/>
  <c r="H9" i="11"/>
  <c r="L9" i="11" l="1"/>
  <c r="Q9" i="11" s="1"/>
  <c r="E5" i="11"/>
  <c r="L5" i="11" s="1"/>
  <c r="Q5" i="11" s="1"/>
  <c r="E6" i="11" l="1"/>
  <c r="E8" i="11"/>
  <c r="F6" i="11"/>
  <c r="F8" i="11"/>
  <c r="H6" i="11"/>
  <c r="G6" i="11"/>
  <c r="G8" i="11"/>
  <c r="H8" i="11"/>
  <c r="M6" i="11" l="1"/>
  <c r="M8" i="11"/>
  <c r="L6" i="11"/>
  <c r="L8" i="11"/>
  <c r="G6" i="12"/>
  <c r="M6" i="12" l="1"/>
  <c r="L6" i="12"/>
  <c r="Q6" i="12" s="1"/>
  <c r="I4" i="27"/>
  <c r="H4" i="27"/>
  <c r="G4" i="27"/>
  <c r="F4" i="27"/>
  <c r="E4" i="27"/>
  <c r="H5" i="19"/>
  <c r="G5" i="19"/>
  <c r="F5" i="19"/>
  <c r="E5" i="19"/>
  <c r="G4" i="23"/>
  <c r="L4" i="23" s="1"/>
  <c r="Q4" i="23" s="1"/>
  <c r="G7" i="19"/>
  <c r="F7" i="19"/>
  <c r="E5" i="14"/>
  <c r="E7" i="13"/>
  <c r="E3" i="13"/>
  <c r="H3" i="13"/>
  <c r="G7" i="13"/>
  <c r="G3" i="13"/>
  <c r="F5" i="14"/>
  <c r="F7" i="13"/>
  <c r="F3" i="13"/>
  <c r="H7" i="13"/>
  <c r="G5" i="14"/>
  <c r="H9" i="12"/>
  <c r="G9" i="12"/>
  <c r="F9" i="12"/>
  <c r="E9" i="12"/>
  <c r="H5" i="12"/>
  <c r="G5" i="12"/>
  <c r="L5" i="12" l="1"/>
  <c r="L7" i="13"/>
  <c r="L9" i="12"/>
  <c r="L4" i="27"/>
  <c r="L3" i="13"/>
  <c r="L5" i="19"/>
  <c r="L7" i="19"/>
  <c r="Q7" i="19" s="1"/>
  <c r="H5" i="14"/>
  <c r="L5" i="14" s="1"/>
  <c r="I8" i="26"/>
  <c r="H8" i="26"/>
  <c r="G8" i="26"/>
  <c r="F8" i="26"/>
  <c r="E8" i="26"/>
  <c r="H4" i="12"/>
  <c r="G4" i="12"/>
  <c r="L4" i="12" l="1"/>
  <c r="L8" i="26"/>
</calcChain>
</file>

<file path=xl/sharedStrings.xml><?xml version="1.0" encoding="utf-8"?>
<sst xmlns="http://schemas.openxmlformats.org/spreadsheetml/2006/main" count="1370" uniqueCount="385">
  <si>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</si>
  <si>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</si>
  <si>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</si>
  <si>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</si>
  <si>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</si>
  <si>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</si>
  <si>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</si>
  <si>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</si>
  <si>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</si>
  <si>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</si>
  <si>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</si>
  <si>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</si>
  <si>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</si>
  <si>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</si>
  <si>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</si>
  <si>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</si>
  <si>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</si>
  <si>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</si>
  <si>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</si>
  <si>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</si>
  <si>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</si>
  <si>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</si>
  <si>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</si>
  <si>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</si>
  <si>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</si>
  <si>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</si>
  <si>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</si>
  <si>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</si>
  <si>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</si>
  <si>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</si>
  <si>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</si>
  <si>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</si>
  <si>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</si>
  <si>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</si>
  <si>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</si>
  <si>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</si>
  <si>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</si>
  <si>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</si>
  <si>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</si>
  <si>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</si>
  <si>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</si>
  <si>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</si>
  <si>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</si>
  <si>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</si>
  <si>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</si>
  <si>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14.1</t>
  </si>
  <si>
    <t>14.2</t>
  </si>
  <si>
    <t>14.3</t>
  </si>
  <si>
    <t>14.4</t>
  </si>
  <si>
    <t>14.5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</si>
  <si>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</si>
  <si>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</si>
  <si>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</si>
  <si>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</si>
  <si>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</si>
  <si>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</si>
  <si>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</si>
  <si>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</si>
  <si>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</si>
  <si>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</si>
  <si>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</si>
  <si>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</si>
  <si>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</si>
  <si>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</si>
  <si>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</si>
  <si>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</si>
  <si>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</si>
  <si>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</si>
  <si>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</si>
  <si>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</si>
  <si>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</si>
  <si>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</si>
  <si>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19.1</t>
  </si>
  <si>
    <t>19.2</t>
  </si>
  <si>
    <t>19.3</t>
  </si>
  <si>
    <t>19.4</t>
  </si>
  <si>
    <t>20.1</t>
  </si>
  <si>
    <t>20.2</t>
  </si>
  <si>
    <t>20.3</t>
  </si>
  <si>
    <t>20.4</t>
  </si>
  <si>
    <t>20.5</t>
  </si>
  <si>
    <t>No.</t>
  </si>
  <si>
    <t>Taxa de desemprego da cidade</t>
  </si>
  <si>
    <t>Número de empresas por 100.000 habitantes</t>
  </si>
  <si>
    <t>Seção</t>
  </si>
  <si>
    <t>Tipo</t>
  </si>
  <si>
    <t>Tema/Indicador da ISO 37120</t>
  </si>
  <si>
    <t>Descrição</t>
  </si>
  <si>
    <t>Resultado</t>
  </si>
  <si>
    <t>Fonte dos Dados</t>
  </si>
  <si>
    <t>Valor de avaliação de propriedades comerciais e industriais como uma porcentagem do valor de avaliação total de todas as propriedades</t>
  </si>
  <si>
    <t>Porcentagem da população abaixo da linha de pobreza</t>
  </si>
  <si>
    <t>Essencial</t>
  </si>
  <si>
    <t>Apoio</t>
  </si>
  <si>
    <t>Taxa de desemprego de jovens</t>
  </si>
  <si>
    <t>Porcentagem da população feminina em idade escolar matriculada em escolas</t>
  </si>
  <si>
    <t>Porcentagem de população masculina em idade escolar matriculada em escolas</t>
  </si>
  <si>
    <t>Porcentagem de população em idade escolar matriculada em escolas</t>
  </si>
  <si>
    <t>Número de indivíduos com ensino superior completo por 100.000 habitantes</t>
  </si>
  <si>
    <t>Número médio de interrupções de energia elétrica por consumidor por ano</t>
  </si>
  <si>
    <t>Duração média das interrupções de energia elétrica (em horas)</t>
  </si>
  <si>
    <t>Seção 5 Economia</t>
  </si>
  <si>
    <t>Seção 6 Educação</t>
  </si>
  <si>
    <t>Seção 7 Energia</t>
  </si>
  <si>
    <t>Seção 8 Meio Ambiente</t>
  </si>
  <si>
    <t>Seção 9 Finanças</t>
  </si>
  <si>
    <t>Seção 10 Resposta a Incêndios e Emer-gências</t>
  </si>
  <si>
    <t>Seção 11 Governança</t>
  </si>
  <si>
    <t>Seção 14 Segurança</t>
  </si>
  <si>
    <t>Seção 16 Resíduos Sólidos</t>
  </si>
  <si>
    <t>Seção 19 Planeja-mento Urbano</t>
  </si>
  <si>
    <t>Seção 20 Esgotos</t>
  </si>
  <si>
    <t>Concentração de material particulado fino (PM 2.5)</t>
  </si>
  <si>
    <t>Concentração de material particulado (PM 10)</t>
  </si>
  <si>
    <t>Poluição sonora</t>
  </si>
  <si>
    <t>Variação percentual em número de espécies nativas</t>
  </si>
  <si>
    <t>Número de bombeiros por 100.000 habitantes</t>
  </si>
  <si>
    <t>Número de mortes relacionadas a incêndios por 100.000 habitantes</t>
  </si>
  <si>
    <t>Número de mortes relacionadas a desastres naturais por 100.000 habitantes</t>
  </si>
  <si>
    <t>Porcentagem da receita própria em função do total das receitas</t>
  </si>
  <si>
    <t>Porcentagem dos impostos recolhidos em função dos impostos cobrados</t>
  </si>
  <si>
    <t>Expectativa média de vida</t>
  </si>
  <si>
    <t>Número de homicídios por 100.000 habitantes</t>
  </si>
  <si>
    <t>Taxa de crimes violentos por 100.000 habitantes</t>
  </si>
  <si>
    <t>Porcentagem da população urbana morando em favelas</t>
  </si>
  <si>
    <t>Número de sem-teto por 100.000 habitantes</t>
  </si>
  <si>
    <t>Quilômetros de sistema de transporte público de alta capacidade por 100.000 habitantes</t>
  </si>
  <si>
    <t>Número de automóveis privados per capita</t>
  </si>
  <si>
    <t>Número de veículos motorizados de duas rodas per capita</t>
  </si>
  <si>
    <t>Número anual de viagens em transporte público per capita</t>
  </si>
  <si>
    <t>Porcentagem de passageiros que se deslocam para o trabalho de forma alternativa ao automóvel privado</t>
  </si>
  <si>
    <t>Número de árvores plantadas anualmente por 100.000 habitantes</t>
  </si>
  <si>
    <t>Relação empregos/habitação</t>
  </si>
  <si>
    <t>Indicadores de Perfil</t>
  </si>
  <si>
    <t>População</t>
  </si>
  <si>
    <t>Densidade populacional (por quilômetro quadrado)</t>
  </si>
  <si>
    <t>Porcentagem da população do país</t>
  </si>
  <si>
    <t>Porcentagem infantil da população (0-14 anos)</t>
  </si>
  <si>
    <t>Porcentagem jovem da população (15-24 anos)</t>
  </si>
  <si>
    <t>Porcentagem adulta da população (25-64 anos)</t>
  </si>
  <si>
    <t>Porcentagem idosa da população (+65 anos)</t>
  </si>
  <si>
    <t>Relação homem/mulher (número de homens por 100 mulheres)</t>
  </si>
  <si>
    <t>População não economicamente ativa</t>
  </si>
  <si>
    <t>Porcentagem da população que é estrangeira</t>
  </si>
  <si>
    <t>Porcentagem da população que são novos imigrantes</t>
  </si>
  <si>
    <t>Porcentagem de residentes que não são cidadãos (naturalizados)</t>
  </si>
  <si>
    <t>Habitação</t>
  </si>
  <si>
    <t>Número total de domicílios</t>
  </si>
  <si>
    <t>Número total de domicílios ocupados (próprios ou alugados)</t>
  </si>
  <si>
    <t>Pessoas por domicílio</t>
  </si>
  <si>
    <t>Densidade de domicílios (por quilômetro quadrado)</t>
  </si>
  <si>
    <t>Economia</t>
  </si>
  <si>
    <t>Renda familiar média (USD)</t>
  </si>
  <si>
    <t>Taxa anual de inflação baseada na média dos últimos 5 anos</t>
  </si>
  <si>
    <t>Custo de vida</t>
  </si>
  <si>
    <t>Distribuição de renda (Índice Gini)</t>
  </si>
  <si>
    <t>PIB per capita do país (USD)</t>
  </si>
  <si>
    <t>Variação populacional anual</t>
  </si>
  <si>
    <t>Variação da taxa de empregos baseada nos últimos 5 anos</t>
  </si>
  <si>
    <t>Governo</t>
  </si>
  <si>
    <t>Tipo de administração (por exemplo: local, regional, estadual)</t>
  </si>
  <si>
    <t>Geografia e clima</t>
  </si>
  <si>
    <t>Região</t>
  </si>
  <si>
    <t>Tipo de clima</t>
  </si>
  <si>
    <t>Área territorial (quilômetros quadrados)</t>
  </si>
  <si>
    <t>Porcentagem de área não residencial (quilômetros quadrados)</t>
  </si>
  <si>
    <t>Número de espécies nativas</t>
  </si>
  <si>
    <t>Temperatura média anual (graus Celsius)</t>
  </si>
  <si>
    <t>Precipitação média anual de chuva (mm)</t>
  </si>
  <si>
    <t>Precipitação média anual de neve (cm)</t>
  </si>
  <si>
    <t>Orçamento operacional bruto</t>
  </si>
  <si>
    <t>Orçamento operacional bruto per capita</t>
  </si>
  <si>
    <t>Orçamento de capital bruto (USD)</t>
  </si>
  <si>
    <t>Orçamento de capital bruto per capita (USD)</t>
  </si>
  <si>
    <t>IBGE</t>
  </si>
  <si>
    <t>SEADE - IMP</t>
  </si>
  <si>
    <t>IBGE/SEADE</t>
  </si>
  <si>
    <t>hab</t>
  </si>
  <si>
    <t>%</t>
  </si>
  <si>
    <t>---</t>
  </si>
  <si>
    <t>cm</t>
  </si>
  <si>
    <t>mm</t>
  </si>
  <si>
    <t>kWh/ano.hab</t>
  </si>
  <si>
    <t>Sec. Energia SP</t>
  </si>
  <si>
    <t>grad/100.000 hab</t>
  </si>
  <si>
    <t>kg/hab.dia</t>
  </si>
  <si>
    <t>auto/hab</t>
  </si>
  <si>
    <t>ha/100.000 hab</t>
  </si>
  <si>
    <t>árv/100.000 hab</t>
  </si>
  <si>
    <t>óbitos/100.000hab</t>
  </si>
  <si>
    <t>litros/hab.dia</t>
  </si>
  <si>
    <t>Local</t>
  </si>
  <si>
    <t>USD</t>
  </si>
  <si>
    <t>milhões USD</t>
  </si>
  <si>
    <t>domicílios</t>
  </si>
  <si>
    <t>pessoas</t>
  </si>
  <si>
    <t>América Sul</t>
  </si>
  <si>
    <t>espécies</t>
  </si>
  <si>
    <t>PIB do país (USD)</t>
  </si>
  <si>
    <t>USD/ano</t>
  </si>
  <si>
    <t>empr./100.000 hab</t>
  </si>
  <si>
    <t>km/hab</t>
  </si>
  <si>
    <r>
      <t>km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</si>
  <si>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C</t>
    </r>
  </si>
  <si>
    <r>
      <t>hab/km</t>
    </r>
    <r>
      <rPr>
        <vertAlign val="superscript"/>
        <sz val="11"/>
        <color theme="1"/>
        <rFont val="Arial"/>
        <family val="2"/>
      </rPr>
      <t>2</t>
    </r>
  </si>
  <si>
    <t>EMPLASAGEO</t>
  </si>
  <si>
    <t>Plano Dir./IBGE</t>
  </si>
  <si>
    <r>
      <t>domicílios/km</t>
    </r>
    <r>
      <rPr>
        <vertAlign val="superscript"/>
        <sz val="11"/>
        <color theme="1"/>
        <rFont val="Arial"/>
        <family val="2"/>
      </rPr>
      <t>2</t>
    </r>
  </si>
  <si>
    <t>anos</t>
  </si>
  <si>
    <t>Seção 15 Habitação</t>
  </si>
  <si>
    <t>Porcentagem da população com emprego em tempo integral</t>
  </si>
  <si>
    <t>Número de novas patentes por 100.000 habitantes por ano</t>
  </si>
  <si>
    <t>Porcentagem de estudantes com ensino primário completo</t>
  </si>
  <si>
    <t>Porcentagem de estudantes com ensino secundário completo</t>
  </si>
  <si>
    <t>Relação estudante/professor no ensino primário</t>
  </si>
  <si>
    <t>Uso de energia elétrica residencial total per capita (kWh/ano)</t>
  </si>
  <si>
    <t>Porcentagem de habitantes da cidade com fornecimento regular de energia elétrica</t>
  </si>
  <si>
    <r>
      <t>Consumo de energia de edifícios públicos por ano (kWh/m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</si>
  <si>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Porcentagem da energia total proveniente de fontes renováveis, como parte do consumo total de energia da cidade</t>
  </si>
  <si>
    <t>Uso total de energia elétrica per capita (kWh/ano)</t>
  </si>
  <si>
    <t>Emissão de gases de efeito de estufa medida em toneladas per capita</t>
  </si>
  <si>
    <r>
      <t>Concentração de NO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(dióxido de nitrogênio)</t>
    </r>
  </si>
  <si>
    <r>
      <t>Concentração de 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(dióxido de enxofre)</t>
    </r>
  </si>
  <si>
    <r>
      <t>Concentração de 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(ozônio)</t>
    </r>
  </si>
  <si>
    <t>Taxa de endividamento (expansão do serviço da dívida como uma porcentagem da receita própria do município) </t>
  </si>
  <si>
    <t>Despesas de capital como porcentagem de despesas totais</t>
  </si>
  <si>
    <t>Número de bombeiros voluntários e em tempo parcial por 100.000 habitantes</t>
  </si>
  <si>
    <t>Tempo de resposta dos serviços de emergência a partir do primeiro chamado</t>
  </si>
  <si>
    <t>Tempo de resposta do Corpo de Bombeiros a partir do primeiro chamado</t>
  </si>
  <si>
    <t>Porcentagem de participação dos eleitores nas últimas eleições municipais em função do total de eleitores aptos a votar</t>
  </si>
  <si>
    <t>Porcentagem de mulheres eleitas em função do número total de eleitos na gestão da cidade</t>
  </si>
  <si>
    <t>Porcentagem de mulheres empregadas na gestão da cidade</t>
  </si>
  <si>
    <t>Número de condenações de servidores da cidade por corrupção e/ou  suborno  por  100.000 habitantes</t>
  </si>
  <si>
    <t>Representação de cidadãos: número de autoridades locais eleitas para o cargo por 100.000 habitantes</t>
  </si>
  <si>
    <t>Porcentagem de eleitores registrados em função da população com idade para votar</t>
  </si>
  <si>
    <t>Taxa de mortalidade de crianças menores de cinco anos a cada 1.000 nascidos vivos</t>
  </si>
  <si>
    <t>Número de agentes de polícia por 100.000 habitantes</t>
  </si>
  <si>
    <t>Crimes contra a propriedades por 100.000 habitantes</t>
  </si>
  <si>
    <t>Tempo de resposta da polícia a partir do primeiro chamado</t>
  </si>
  <si>
    <t>Porcentagem de moradias sem títulos de propriedade registrados</t>
  </si>
  <si>
    <t>Porcentagem da população urbana com coleta regular de lixo (domiciliar)</t>
  </si>
  <si>
    <t>Total de coleta de resíduos sólidos municipais per capita</t>
  </si>
  <si>
    <t>Porcentagem de resíduos sólidos urbanos que são reciclados</t>
  </si>
  <si>
    <t>Porcentagem de resíduos sólidos urbanos dispostos em aterros sanitários</t>
  </si>
  <si>
    <t>Porcentagem de resíduos sólidos urbanos descartados para incineração</t>
  </si>
  <si>
    <t>Porcentagem de resíduos sólidos urbanos queimados a céu aberto</t>
  </si>
  <si>
    <t>Porcentagem de resíduos sólidos urbanos dispostos a céu aberto</t>
  </si>
  <si>
    <t>Porcentagem de resíduos sólidos urbanos dispostos por outros meios</t>
  </si>
  <si>
    <t>Geração de resíduos perigosos per capita</t>
  </si>
  <si>
    <t>Porcentagem de resíduos urbanos perigosos que são reciclados</t>
  </si>
  <si>
    <t>Quilômetros de sistema de transporte público de média capacidade por 100.000 habitantes</t>
  </si>
  <si>
    <t>Quilômetros de ciclovias e ciclofaixas por 100.000 habitantes</t>
  </si>
  <si>
    <t>Mortalidades de trânsito por 100.000 habitantes</t>
  </si>
  <si>
    <t>Conectividade aérea (número de partidas de voos comerciais sem escalas)</t>
  </si>
  <si>
    <t>Áreas verdes (hectares) por 100.000 habitantes</t>
  </si>
  <si>
    <t>Porcentagem de área de assentamentos informais em função da área total da cidade</t>
  </si>
  <si>
    <t>Porcentagem da população da cidade atendida por sistemas de coleta e afastamento de esgoto</t>
  </si>
  <si>
    <t>Porcentagem do esgoto da cidade que não recebeu qualquer tratamento</t>
  </si>
  <si>
    <t>Porcentagem do esgoto da cidade que recebe tratamento primário</t>
  </si>
  <si>
    <t>Porcentagem do esgoto da cidade que recebe tratamento secundário</t>
  </si>
  <si>
    <t>Porcentagem do esgoto da cidade que recebe tratamento terciário</t>
  </si>
  <si>
    <t>Porcentagem da população da cidade com serviço de abastecimento de água potável</t>
  </si>
  <si>
    <t>Porcentagem da população da cidade com acesso sustentável a uma fonte de água adequada para consumo</t>
  </si>
  <si>
    <t>Porcentagem da população da cidade com acesso a saneamento melhorado</t>
  </si>
  <si>
    <t>Consumo doméstico total de água per capita (litros/dia)</t>
  </si>
  <si>
    <t>Consumo total de água per capita (litros/dia)</t>
  </si>
  <si>
    <t>Porcentagem de perdas de água (água não faturada)</t>
  </si>
  <si>
    <t>Seção 18 Transporte</t>
  </si>
  <si>
    <t>População total da cidade</t>
  </si>
  <si>
    <t>PIB per capita da cidade (USD)</t>
  </si>
  <si>
    <t>Porcentagem do PIB da cidade em função do PIB do país</t>
  </si>
  <si>
    <t>Análise</t>
  </si>
  <si>
    <t>Meta:</t>
  </si>
  <si>
    <t>Prazo estimado para atingir a meta:</t>
  </si>
  <si>
    <t>MMS</t>
  </si>
  <si>
    <t>Tendên-cia</t>
  </si>
  <si>
    <t>Taxa</t>
  </si>
  <si>
    <t>Último ano</t>
  </si>
  <si>
    <t>Dados</t>
  </si>
  <si>
    <t>Média</t>
  </si>
  <si>
    <t>Melhor valor</t>
  </si>
  <si>
    <t>Boa</t>
  </si>
  <si>
    <t>Melhor valor em cidade de população equivalente</t>
  </si>
  <si>
    <t>WCCD</t>
  </si>
  <si>
    <t>PCS</t>
  </si>
  <si>
    <t>Meta ODS (Agenda 2030):</t>
  </si>
  <si>
    <t>SDSN (2016)</t>
  </si>
  <si>
    <t>Boas práticas / benchmarking:</t>
  </si>
  <si>
    <t>Referências internacionais</t>
  </si>
  <si>
    <t>Cidade</t>
  </si>
  <si>
    <t>País</t>
  </si>
  <si>
    <t>177 países</t>
  </si>
  <si>
    <t>Pior valor</t>
  </si>
  <si>
    <t>BID</t>
  </si>
  <si>
    <t>7 a 12</t>
  </si>
  <si>
    <t>&gt;7</t>
  </si>
  <si>
    <t>&lt;12</t>
  </si>
  <si>
    <t>Referências nacionais</t>
  </si>
  <si>
    <t>Johannesburg (2013)</t>
  </si>
  <si>
    <t>Quatar (2015)</t>
  </si>
  <si>
    <t>Mauritania (2015)</t>
  </si>
  <si>
    <t>Brasil (2015)</t>
  </si>
  <si>
    <t>Dubai (2014)</t>
  </si>
  <si>
    <t>Indicador 5.1</t>
  </si>
  <si>
    <t>Valor (%)</t>
  </si>
  <si>
    <t>Estacionária</t>
  </si>
  <si>
    <t>Makati (2015)</t>
  </si>
  <si>
    <t>43 cidades</t>
  </si>
  <si>
    <t>Ruim</t>
  </si>
  <si>
    <t>Várias (*)</t>
  </si>
  <si>
    <t>Haiphong (2013)</t>
  </si>
  <si>
    <t>(*) Amsterdam (2016), Boston (2015), Eindhoven (2015), Greater Melbourne (2015), Heerlen (2016), London (2014), Melbourne (2015), Oakville (2015), Rotterdam (2011)</t>
  </si>
  <si>
    <t>London (2014) e Rotterdam (2011)</t>
  </si>
  <si>
    <t>Meta 6.2: até 2030, alcançar o acesso a saneamento e higiene adequados e equitativos para todos, e acabar com a defecação a céu aberto, com especial atenção para as necessidades das mulheres e meninas e daqueles em situação de vulnerabilidade</t>
  </si>
  <si>
    <t>Educação</t>
  </si>
  <si>
    <t>Tema</t>
  </si>
  <si>
    <t>Energia</t>
  </si>
  <si>
    <t>Meio Ambiente</t>
  </si>
  <si>
    <t>Finanças</t>
  </si>
  <si>
    <t>Resposta a incêndios e Emergências</t>
  </si>
  <si>
    <t>Governança</t>
  </si>
  <si>
    <t>Saúde</t>
  </si>
  <si>
    <t>Recreação</t>
  </si>
  <si>
    <t>Segurança</t>
  </si>
  <si>
    <t>Resíduos sólidos</t>
  </si>
  <si>
    <t>Transporte</t>
  </si>
  <si>
    <t>Planejamento Urbano</t>
  </si>
  <si>
    <t>Esgotos</t>
  </si>
  <si>
    <t>Água e Saneamento</t>
  </si>
  <si>
    <t>Unidade</t>
  </si>
  <si>
    <t>INMEP</t>
  </si>
  <si>
    <t>Tropical</t>
  </si>
  <si>
    <r>
      <t>kWh/m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.ano</t>
    </r>
  </si>
  <si>
    <t>por mil nascidos vivos</t>
  </si>
  <si>
    <t>ton/hab</t>
  </si>
  <si>
    <t>Telecomunica-ções e Inovação</t>
  </si>
  <si>
    <t>(Tudo)</t>
  </si>
  <si>
    <t>Total Geral</t>
  </si>
  <si>
    <t>Contagem de Fonte dos Dados</t>
  </si>
  <si>
    <t>Contagem de Critérios PMVA</t>
  </si>
  <si>
    <t>Valores</t>
  </si>
  <si>
    <t>*Porcentagem da energia total proveniente de fontes renováveis, como parte do consumo total de energia da cidade</t>
  </si>
  <si>
    <t>*Porcentagem de habitantes da cidade com fornecimento regular de energia elétrica</t>
  </si>
  <si>
    <t>Quantidade de resíduos perigosos destinados de forma correta.</t>
  </si>
  <si>
    <t>Quantidade de resíduos de sáude destinados de forma correta</t>
  </si>
  <si>
    <t>Valor</t>
  </si>
  <si>
    <t>Nº</t>
  </si>
  <si>
    <t>Quantidade de resíduos cemiteriais destinados de forma correta</t>
  </si>
  <si>
    <t>Quantidade de infrações detectadas por ano, que envolva supressão de árvores</t>
  </si>
  <si>
    <t>Nº/ano</t>
  </si>
  <si>
    <t>Quantidade de autorização emitidas para remoção de indivíduos arbóreos</t>
  </si>
  <si>
    <t>Quantidade de indivíduos arbóreos que sofreram queda</t>
  </si>
  <si>
    <t>Quantidade de árvores e mudas que sofreram vandalismo</t>
  </si>
  <si>
    <t>Quantidade de árvores podadas inadequadamente</t>
  </si>
  <si>
    <t>Quantidade de sanções, multas, e prisões arbitradas por supressão de árvores</t>
  </si>
  <si>
    <t xml:space="preserve">Quantidade de treinamentos para capacitação do corpo técnico em diagnóstico e manejo arbóreo(podas) </t>
  </si>
  <si>
    <t xml:space="preserve">Quantidade de indivíduos arbóreos por km de calçada </t>
  </si>
  <si>
    <t>Nº/km</t>
  </si>
  <si>
    <t>Cobertura vegetal: Projeção de copa( viário, maciços, praças, quintais)+ APP+ Perímetro de áreas verdes</t>
  </si>
  <si>
    <t>Quantidade de mudas plantadas de espécie arbóreas, em vias públicas, praças, parques urbanos e áreas verdes</t>
  </si>
  <si>
    <t>Quantidade de desligamentos de rede de energia elétrica aérea ocasionada por árvore (queda, galho, contato )</t>
  </si>
  <si>
    <t>Quantidade de sinistros com bens materiais  atingidos por queda de árvores/galho (veículos e edificações)</t>
  </si>
  <si>
    <t xml:space="preserve">Quantidade de sinistros com pessoas atingidas diretamente por queda de árvores/galho.   </t>
  </si>
  <si>
    <t>Quantidade de sinistros com pessoas atingidas indiretamente por queda de árvores/galho ( O evento é na fiação e esta desencapada provoca o sinistro)</t>
  </si>
  <si>
    <r>
      <rPr>
        <sz val="11"/>
        <rFont val="Arial"/>
        <family val="2"/>
      </rPr>
      <t xml:space="preserve">Porcentagem </t>
    </r>
    <r>
      <rPr>
        <sz val="11"/>
        <color theme="1"/>
        <rFont val="Arial"/>
        <family val="2"/>
      </rPr>
      <t xml:space="preserve"> de resíduos urbanos perigosos que são reciclados</t>
    </r>
  </si>
  <si>
    <t>37 à 48 Indicadores --&gt; 1,80pontos</t>
  </si>
  <si>
    <t>25 à 36 Indicadores --&gt; 1,35pontos</t>
  </si>
  <si>
    <t>13 à 24 Indicadores --&gt; 0,90pontos</t>
  </si>
  <si>
    <t>49 à 60 Indicadores --&gt; 2,25pontos</t>
  </si>
  <si>
    <t>A partir 12 Indicadores --&gt; 0,45pontos</t>
  </si>
  <si>
    <t>Prazo final p/ entrega: de 06/11/2017 à 10/11/2017 via E-Mail: municipioverdeazul@sp.gov.br C/ assunto: INDICADORES (MS8)</t>
  </si>
  <si>
    <t>IBGE 2003</t>
  </si>
  <si>
    <t xml:space="preserve">Áreas verdes (hectares) por 100.000 habitantes    </t>
  </si>
  <si>
    <t>SABESP</t>
  </si>
  <si>
    <t>PMVA</t>
  </si>
  <si>
    <t>SEADE 2016</t>
  </si>
  <si>
    <t>Sec. Energia SP 2016</t>
  </si>
  <si>
    <t xml:space="preserve"> licitação local</t>
  </si>
  <si>
    <t>Betha Tributos</t>
  </si>
  <si>
    <t>Nome do Municipio: Monte Alto</t>
  </si>
  <si>
    <t>SEADE - IMP 2010</t>
  </si>
  <si>
    <t>CPFL 2016</t>
  </si>
  <si>
    <t>PEFEITURA</t>
  </si>
  <si>
    <t>PREFEITURA</t>
  </si>
  <si>
    <t>IBGE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</si>
</sst>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0.0000"/>
    <numFmt numFmtId="168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1" fillId="0" borderId="5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40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/>
    </xf>
    <xf numFmtId="168" fontId="1" fillId="0" borderId="2" xfId="2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164" fontId="1" fillId="0" borderId="40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10" fontId="1" fillId="0" borderId="40" xfId="1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8" fontId="1" fillId="0" borderId="40" xfId="2" applyNumberFormat="1" applyFont="1" applyBorder="1" applyAlignment="1">
      <alignment horizontal="center" vertical="center"/>
    </xf>
    <xf numFmtId="9" fontId="1" fillId="0" borderId="40" xfId="1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66" fontId="1" fillId="0" borderId="1" xfId="1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1" fillId="0" borderId="2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0" borderId="47" xfId="0" applyFont="1" applyBorder="1" applyAlignment="1">
      <alignment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8" xfId="0" quotePrefix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6" fontId="1" fillId="0" borderId="40" xfId="1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vertical="center" wrapText="1"/>
    </xf>
    <xf numFmtId="10" fontId="1" fillId="0" borderId="32" xfId="1" applyNumberFormat="1" applyFont="1" applyBorder="1" applyAlignment="1">
      <alignment horizontal="center" vertical="center"/>
    </xf>
    <xf numFmtId="10" fontId="1" fillId="0" borderId="29" xfId="1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0" fontId="1" fillId="0" borderId="29" xfId="0" applyNumberFormat="1" applyFont="1" applyBorder="1" applyAlignment="1">
      <alignment vertical="center"/>
    </xf>
    <xf numFmtId="10" fontId="1" fillId="0" borderId="3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41" xfId="0" applyNumberFormat="1" applyFont="1" applyBorder="1" applyAlignment="1">
      <alignment vertical="center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1" fontId="1" fillId="0" borderId="36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/>
    </xf>
    <xf numFmtId="10" fontId="1" fillId="0" borderId="69" xfId="0" applyNumberFormat="1" applyFont="1" applyBorder="1" applyAlignment="1">
      <alignment vertical="center"/>
    </xf>
    <xf numFmtId="10" fontId="1" fillId="0" borderId="67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1" fontId="1" fillId="0" borderId="35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166" fontId="1" fillId="0" borderId="41" xfId="1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10" fontId="1" fillId="0" borderId="12" xfId="1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vertical="center"/>
    </xf>
    <xf numFmtId="10" fontId="1" fillId="0" borderId="2" xfId="1" applyNumberFormat="1" applyFont="1" applyBorder="1" applyAlignment="1">
      <alignment vertical="center"/>
    </xf>
    <xf numFmtId="10" fontId="1" fillId="0" borderId="29" xfId="1" applyNumberFormat="1" applyFont="1" applyBorder="1" applyAlignment="1">
      <alignment vertical="center"/>
    </xf>
    <xf numFmtId="9" fontId="1" fillId="0" borderId="38" xfId="0" quotePrefix="1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10" fontId="1" fillId="7" borderId="2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40" fontId="1" fillId="7" borderId="2" xfId="0" applyNumberFormat="1" applyFont="1" applyFill="1" applyBorder="1" applyAlignment="1">
      <alignment horizontal="center" vertical="center"/>
    </xf>
    <xf numFmtId="9" fontId="1" fillId="7" borderId="2" xfId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8" borderId="29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/>
    </xf>
    <xf numFmtId="0" fontId="2" fillId="6" borderId="7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6" borderId="4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2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10" fillId="2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52"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5050"/>
      <color rgb="FF99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cap="none" baseline="0">
                <a:latin typeface="Arial" panose="020B0604020202020204" pitchFamily="34" charset="0"/>
                <a:cs typeface="Arial" panose="020B0604020202020204" pitchFamily="34" charset="0"/>
              </a:rPr>
              <a:t>Taxa de desemprego da cidade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'5. Economia'!$D$3</c:f>
              <c:strCache>
                <c:ptCount val="1"/>
                <c:pt idx="0">
                  <c:v>Taxa de desemprego da cidade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'5. Economia'!$E$2:$K$2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'5. Economia'!$E$3:$K$3</c:f>
              <c:numCache>
                <c:formatCode>0.00%</c:formatCode>
                <c:ptCount val="7"/>
                <c:pt idx="0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67-42A7-99CE-4D9292388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73280"/>
        <c:axId val="1124041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Economia'!$D$2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067-42A7-99CE-4D929238800F}"/>
                  </c:ext>
                </c:extLst>
              </c15:ser>
            </c15:filteredLineSeries>
          </c:ext>
        </c:extLst>
      </c:lineChart>
      <c:catAx>
        <c:axId val="11747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2404160"/>
        <c:crosses val="autoZero"/>
        <c:auto val="0"/>
        <c:lblAlgn val="ctr"/>
        <c:lblOffset val="100"/>
        <c:noMultiLvlLbl val="0"/>
      </c:catAx>
      <c:valAx>
        <c:axId val="11240416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73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Ambiente'!$D$5</c:f>
              <c:strCache>
                <c:ptCount val="1"/>
                <c:pt idx="0">
                  <c:v>Emissão de gases de efeito de estufa medida em toneladas per capita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Ambiente'!$E$5:$K$5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55-4548-B97B-88AF0A18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36448"/>
        <c:axId val="1199945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055-4548-B97B-88AF0A187FC4}"/>
                  </c:ext>
                </c:extLst>
              </c15:ser>
            </c15:filteredLineSeries>
          </c:ext>
        </c:extLst>
      </c:lineChart>
      <c:catAx>
        <c:axId val="12253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9994560"/>
        <c:crosses val="autoZero"/>
        <c:auto val="0"/>
        <c:lblAlgn val="ctr"/>
        <c:lblOffset val="100"/>
        <c:noMultiLvlLbl val="0"/>
      </c:catAx>
      <c:valAx>
        <c:axId val="1199945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536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Ambiente'!$D$6</c:f>
              <c:strCache>
                <c:ptCount val="1"/>
                <c:pt idx="0">
                  <c:v>Concentração de NO2 (dióxido de nitrogênio)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Ambiente'!$E$6:$K$6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00-47CC-A260-3F4F81968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37472"/>
        <c:axId val="1224464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D00-47CC-A260-3F4F81968B02}"/>
                  </c:ext>
                </c:extLst>
              </c15:ser>
            </c15:filteredLineSeries>
          </c:ext>
        </c:extLst>
      </c:lineChart>
      <c:catAx>
        <c:axId val="12253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446400"/>
        <c:crosses val="autoZero"/>
        <c:auto val="0"/>
        <c:lblAlgn val="ctr"/>
        <c:lblOffset val="100"/>
        <c:noMultiLvlLbl val="0"/>
      </c:catAx>
      <c:valAx>
        <c:axId val="1224464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53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Ambiente'!$D$8</c:f>
              <c:strCache>
                <c:ptCount val="1"/>
                <c:pt idx="0">
                  <c:v>Concentração de O3 (ozônio)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Ambiente'!$E$8:$K$8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E-4923-95DE-38E4FAB8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38496"/>
        <c:axId val="1224487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AAE-4923-95DE-38E4FAB8BA64}"/>
                  </c:ext>
                </c:extLst>
              </c15:ser>
            </c15:filteredLineSeries>
          </c:ext>
        </c:extLst>
      </c:lineChart>
      <c:catAx>
        <c:axId val="12253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448704"/>
        <c:crosses val="autoZero"/>
        <c:auto val="0"/>
        <c:lblAlgn val="ctr"/>
        <c:lblOffset val="100"/>
        <c:noMultiLvlLbl val="0"/>
      </c:catAx>
      <c:valAx>
        <c:axId val="1224487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53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'10. Resposta a Incêndio'!$D$5</c:f>
              <c:strCache>
                <c:ptCount val="1"/>
                <c:pt idx="0">
                  <c:v>Número de mortes relacionadas a desastres naturais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'10. Resposta a Incêndio'!$E$2:$K$2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'10. Resposta a Incêndio'!$E$5:$K$5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21-47E0-B7A7-06EB0C0B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96768"/>
        <c:axId val="1224510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'10. Resposta a Incêndio'!$D$2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'10. Resposta a Incêndio'!$E$2:$K$2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'10. Resposta a Incêndio'!$E$2:$K$2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C21-47E0-B7A7-06EB0C0BACA2}"/>
                  </c:ext>
                </c:extLst>
              </c15:ser>
            </c15:filteredLineSeries>
          </c:ext>
        </c:extLst>
      </c:lineChart>
      <c:catAx>
        <c:axId val="12809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451008"/>
        <c:crosses val="autoZero"/>
        <c:auto val="0"/>
        <c:lblAlgn val="ctr"/>
        <c:lblOffset val="100"/>
        <c:noMultiLvlLbl val="0"/>
      </c:catAx>
      <c:valAx>
        <c:axId val="122451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09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'14. Segurança'!$D$4</c:f>
              <c:strCache>
                <c:ptCount val="1"/>
                <c:pt idx="0">
                  <c:v>Número de homicídios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'14. Segurança'!$E$2:$K$2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'14. Segurança'!$E$4:$K$4</c:f>
              <c:numCache>
                <c:formatCode>0.00%</c:formatCode>
                <c:ptCount val="7"/>
                <c:pt idx="0">
                  <c:v>0.14510000000000001</c:v>
                </c:pt>
                <c:pt idx="1">
                  <c:v>0.1366</c:v>
                </c:pt>
                <c:pt idx="2">
                  <c:v>0.1249</c:v>
                </c:pt>
                <c:pt idx="3">
                  <c:v>0.1085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EB-4145-A0DE-F6F3D5FF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0896"/>
        <c:axId val="1224533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'14. Segurança'!$D$2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1EB-4145-A0DE-F6F3D5FF8394}"/>
                  </c:ext>
                </c:extLst>
              </c15:ser>
            </c15:filteredLineSeries>
          </c:ext>
        </c:extLst>
      </c:lineChart>
      <c:catAx>
        <c:axId val="12808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453312"/>
        <c:crosses val="autoZero"/>
        <c:auto val="0"/>
        <c:lblAlgn val="ctr"/>
        <c:lblOffset val="100"/>
        <c:noMultiLvlLbl val="0"/>
      </c:catAx>
      <c:valAx>
        <c:axId val="1224533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08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'14. Segurança'!$D$5</c:f>
              <c:strCache>
                <c:ptCount val="1"/>
                <c:pt idx="0">
                  <c:v>Crimes contra a propriedades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'14. Segurança'!$E$2:$K$2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'14. Segurança'!$E$5:$K$5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0-42A2-A7D4-25837FBD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72800"/>
        <c:axId val="1227178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'14. Segurança'!$D$2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AC0-42A2-A7D4-25837FBD0A4E}"/>
                  </c:ext>
                </c:extLst>
              </c15:ser>
            </c15:filteredLineSeries>
          </c:ext>
        </c:extLst>
      </c:lineChart>
      <c:catAx>
        <c:axId val="12257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717888"/>
        <c:crosses val="autoZero"/>
        <c:auto val="0"/>
        <c:lblAlgn val="ctr"/>
        <c:lblOffset val="100"/>
        <c:noMultiLvlLbl val="0"/>
      </c:catAx>
      <c:valAx>
        <c:axId val="1227178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572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'15. Habitação'!$D$3</c:f>
              <c:strCache>
                <c:ptCount val="1"/>
                <c:pt idx="0">
                  <c:v>Porcentagem da população urbana morando em favelas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'15. Habitação'!$E$2:$K$2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'15. Habitação'!$E$3:$K$3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42-489F-92AC-D8023617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75360"/>
        <c:axId val="1227201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'15. Habitação'!$D$2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'15. Habitação'!$E$2:$K$2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'15. Habitação'!$E$2:$K$2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A42-489F-92AC-D80236173725}"/>
                  </c:ext>
                </c:extLst>
              </c15:ser>
            </c15:filteredLineSeries>
          </c:ext>
        </c:extLst>
      </c:lineChart>
      <c:catAx>
        <c:axId val="12257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720192"/>
        <c:crosses val="autoZero"/>
        <c:auto val="0"/>
        <c:lblAlgn val="ctr"/>
        <c:lblOffset val="100"/>
        <c:noMultiLvlLbl val="0"/>
      </c:catAx>
      <c:valAx>
        <c:axId val="12272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575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'16. Resíduos Sólidos'!$D$5</c:f>
              <c:strCache>
                <c:ptCount val="1"/>
                <c:pt idx="0">
                  <c:v>Porcentagem de resíduos sólidos urbanos que são reciclados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'16. Resíduos Sólidos'!$E$2:$K$2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'16. Resíduos Sólidos'!$E$5:$K$5</c:f>
              <c:numCache>
                <c:formatCode>General</c:formatCode>
                <c:ptCount val="7"/>
                <c:pt idx="2" formatCode="0.00%">
                  <c:v>2.2499999999999999E-2</c:v>
                </c:pt>
                <c:pt idx="3" formatCode="0.00%">
                  <c:v>1.8700000000000001E-2</c:v>
                </c:pt>
                <c:pt idx="4" formatCode="0.00%">
                  <c:v>2.07E-2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2A-4DAF-9436-B0270C67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42400"/>
        <c:axId val="1227224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'16. Resíduos Sólidos'!$D$2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02A-4DAF-9436-B0270C6751C2}"/>
                  </c:ext>
                </c:extLst>
              </c15:ser>
            </c15:filteredLineSeries>
          </c:ext>
        </c:extLst>
      </c:lineChart>
      <c:catAx>
        <c:axId val="12874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722496"/>
        <c:crosses val="autoZero"/>
        <c:auto val="0"/>
        <c:lblAlgn val="ctr"/>
        <c:lblOffset val="100"/>
        <c:noMultiLvlLbl val="0"/>
      </c:catAx>
      <c:valAx>
        <c:axId val="12272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742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'16. Resíduos Sólidos'!$D$6</c:f>
              <c:strCache>
                <c:ptCount val="1"/>
                <c:pt idx="0">
                  <c:v>Porcentagem de resíduos sólidos urbanos dispostos em aterros sanitários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'16. Resíduos Sólidos'!$E$2:$K$2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'16. Resíduos Sólidos'!$E$6:$K$6</c:f>
              <c:numCache>
                <c:formatCode>General</c:formatCode>
                <c:ptCount val="7"/>
                <c:pt idx="2" formatCode="0.00%">
                  <c:v>0.9778</c:v>
                </c:pt>
                <c:pt idx="3" formatCode="0.00%">
                  <c:v>0.98129999999999995</c:v>
                </c:pt>
                <c:pt idx="4" formatCode="0.00%">
                  <c:v>0.97929999999999995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3B-49AF-97F9-C88D9CC5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43936"/>
        <c:axId val="1284429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'16. Resíduos Sólidos'!$D$2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D3B-49AF-97F9-C88D9CC53436}"/>
                  </c:ext>
                </c:extLst>
              </c15:ser>
            </c15:filteredLineSeries>
          </c:ext>
        </c:extLst>
      </c:lineChart>
      <c:catAx>
        <c:axId val="12874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442944"/>
        <c:crosses val="autoZero"/>
        <c:auto val="0"/>
        <c:lblAlgn val="ctr"/>
        <c:lblOffset val="100"/>
        <c:noMultiLvlLbl val="0"/>
      </c:catAx>
      <c:valAx>
        <c:axId val="12844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743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'18. Transporte'!$D$6</c:f>
              <c:strCache>
                <c:ptCount val="1"/>
                <c:pt idx="0">
                  <c:v>Número de automóveis privados per capita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'18. Transporte'!$E$2:$K$2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'18. Transporte'!$E$6:$K$6</c:f>
              <c:numCache>
                <c:formatCode>0.00</c:formatCode>
                <c:ptCount val="7"/>
                <c:pt idx="0">
                  <c:v>0.36900369003690037</c:v>
                </c:pt>
                <c:pt idx="1">
                  <c:v>0.39525691699604748</c:v>
                </c:pt>
                <c:pt idx="2">
                  <c:v>0.41841004184100417</c:v>
                </c:pt>
                <c:pt idx="3">
                  <c:v>0.44052863436123346</c:v>
                </c:pt>
                <c:pt idx="4">
                  <c:v>0.45662100456621008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4D-4A1B-8C90-0B80F3486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71392"/>
        <c:axId val="1284452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'18. Transporte'!$D$2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A4D-4A1B-8C90-0B80F34860BD}"/>
                  </c:ext>
                </c:extLst>
              </c15:ser>
            </c15:filteredLineSeries>
          </c:ext>
        </c:extLst>
      </c:lineChart>
      <c:catAx>
        <c:axId val="12857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445248"/>
        <c:crosses val="autoZero"/>
        <c:auto val="0"/>
        <c:lblAlgn val="ctr"/>
        <c:lblOffset val="100"/>
        <c:noMultiLvlLbl val="0"/>
      </c:catAx>
      <c:valAx>
        <c:axId val="128445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57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'5. Economia'!$D$6</c:f>
              <c:strCache>
                <c:ptCount val="1"/>
                <c:pt idx="0">
                  <c:v>Porcentagem da população com emprego em tempo integral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'5. Economia'!$E$2:$K$2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'5. Economia'!$E$6:$K$6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A-447E-88F7-3FD7647EB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74304"/>
        <c:axId val="1124064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Economia'!$D$2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24A-447E-88F7-3FD7647EB8C7}"/>
                  </c:ext>
                </c:extLst>
              </c15:ser>
            </c15:filteredLineSeries>
          </c:ext>
        </c:extLst>
      </c:lineChart>
      <c:catAx>
        <c:axId val="11747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2406464"/>
        <c:crosses val="autoZero"/>
        <c:auto val="0"/>
        <c:lblAlgn val="ctr"/>
        <c:lblOffset val="100"/>
        <c:noMultiLvlLbl val="0"/>
      </c:catAx>
      <c:valAx>
        <c:axId val="1124064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74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'18. Transporte'!$D$8</c:f>
              <c:strCache>
                <c:ptCount val="1"/>
                <c:pt idx="0">
                  <c:v>Número de veículos motorizados de duas rodas per capita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'18. Transporte'!$E$2:$K$2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'18. Transporte'!$E$8:$K$8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83-434D-9AC7-3F6D125D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72416"/>
        <c:axId val="1284475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'18. Transporte'!$D$2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E83-434D-9AC7-3F6D125DF72D}"/>
                  </c:ext>
                </c:extLst>
              </c15:ser>
            </c15:filteredLineSeries>
          </c:ext>
        </c:extLst>
      </c:lineChart>
      <c:catAx>
        <c:axId val="12857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447552"/>
        <c:crosses val="autoZero"/>
        <c:auto val="0"/>
        <c:lblAlgn val="ctr"/>
        <c:lblOffset val="100"/>
        <c:noMultiLvlLbl val="0"/>
      </c:catAx>
      <c:valAx>
        <c:axId val="1284475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572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'19. Planej Urbano'!$D$4</c:f>
              <c:strCache>
                <c:ptCount val="1"/>
                <c:pt idx="0">
                  <c:v>Número de árvores plantadas anualmente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'19. Planej Urbano'!$E$2:$K$2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'19. Planej Urbano'!$E$4:$K$4</c:f>
              <c:numCache>
                <c:formatCode>_-* #,##0_-;\-* #,##0_-;_-*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2-4CC1-8888-1FE7D0D6C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0912"/>
        <c:axId val="1284498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'19. Planej Urbano'!$D$2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'19. Planej Urbano'!$E$2:$K$2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'19. Planej Urbano'!$E$2:$K$2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F42-4CC1-8888-1FE7D0D6C0AD}"/>
                  </c:ext>
                </c:extLst>
              </c15:ser>
            </c15:filteredLineSeries>
          </c:ext>
        </c:extLst>
      </c:lineChart>
      <c:catAx>
        <c:axId val="12983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449856"/>
        <c:crosses val="autoZero"/>
        <c:auto val="0"/>
        <c:lblAlgn val="ctr"/>
        <c:lblOffset val="100"/>
        <c:noMultiLvlLbl val="0"/>
      </c:catAx>
      <c:valAx>
        <c:axId val="128449856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9830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'20. Esgotos'!$D$3</c:f>
              <c:strCache>
                <c:ptCount val="1"/>
                <c:pt idx="0">
                  <c:v>Porcentagem da população da cidade atendida por sistemas de coleta e afastamento de esgoto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'20. Esgotos'!$E$2:$K$2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'20. Esgotos'!$E$3:$K$3</c:f>
              <c:numCache>
                <c:formatCode>0.00%</c:formatCode>
                <c:ptCount val="7"/>
                <c:pt idx="0">
                  <c:v>0.97750000000000004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75-4AE2-8857-B74CC900F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3472"/>
        <c:axId val="1286407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'20. Esgotos'!$D$2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'20. Esgotos'!$E$2:$K$2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'20. Esgotos'!$E$2:$K$2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675-4AE2-8857-B74CC900FEEC}"/>
                  </c:ext>
                </c:extLst>
              </c15:ser>
            </c15:filteredLineSeries>
          </c:ext>
        </c:extLst>
      </c:lineChart>
      <c:catAx>
        <c:axId val="12983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8640704"/>
        <c:crosses val="autoZero"/>
        <c:auto val="0"/>
        <c:lblAlgn val="ctr"/>
        <c:lblOffset val="100"/>
        <c:noMultiLvlLbl val="0"/>
      </c:catAx>
      <c:valAx>
        <c:axId val="12864070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9833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'5. Economia'!$D$8</c:f>
              <c:strCache>
                <c:ptCount val="1"/>
                <c:pt idx="0">
                  <c:v>Número de empresas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'5. Economia'!$E$2:$K$2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'5. Economia'!$E$8:$K$8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EC-4071-ACE7-83F720347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74816"/>
        <c:axId val="1124087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Economia'!$D$2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1EC-4071-ACE7-83F720347249}"/>
                  </c:ext>
                </c:extLst>
              </c15:ser>
            </c15:filteredLineSeries>
          </c:ext>
        </c:extLst>
      </c:lineChart>
      <c:catAx>
        <c:axId val="11747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2408768"/>
        <c:crosses val="autoZero"/>
        <c:auto val="0"/>
        <c:lblAlgn val="ctr"/>
        <c:lblOffset val="100"/>
        <c:noMultiLvlLbl val="0"/>
      </c:catAx>
      <c:valAx>
        <c:axId val="1124087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474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Educação'!$D$4</c:f>
              <c:strCache>
                <c:ptCount val="1"/>
                <c:pt idx="0">
                  <c:v>Porcentagem de estudantes com ensino primário completo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'6. Educação'!$E$2:$K$2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 Educação'!$E$4:$K$4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F-440E-9168-8BA6951F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6336"/>
        <c:axId val="1200379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'6. Educação'!$D$2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90F-440E-9168-8BA6951FD657}"/>
                  </c:ext>
                </c:extLst>
              </c15:ser>
            </c15:filteredLineSeries>
          </c:ext>
        </c:extLst>
      </c:lineChart>
      <c:catAx>
        <c:axId val="11988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0037952"/>
        <c:crosses val="autoZero"/>
        <c:auto val="0"/>
        <c:lblAlgn val="ctr"/>
        <c:lblOffset val="100"/>
        <c:noMultiLvlLbl val="0"/>
      </c:catAx>
      <c:valAx>
        <c:axId val="12003795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988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Educação'!$D$5</c:f>
              <c:strCache>
                <c:ptCount val="1"/>
                <c:pt idx="0">
                  <c:v>Porcentagem de estudantes com ensino secundário completo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'6. Educação'!$E$2:$K$2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 Educação'!$E$5:$K$5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51-4208-8056-9F570B8C7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7360"/>
        <c:axId val="1200402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'6. Educação'!$D$2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C51-4208-8056-9F570B8C71A5}"/>
                  </c:ext>
                </c:extLst>
              </c15:ser>
            </c15:filteredLineSeries>
          </c:ext>
        </c:extLst>
      </c:lineChart>
      <c:catAx>
        <c:axId val="11988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0040256"/>
        <c:crosses val="autoZero"/>
        <c:auto val="0"/>
        <c:lblAlgn val="ctr"/>
        <c:lblOffset val="100"/>
        <c:noMultiLvlLbl val="0"/>
      </c:catAx>
      <c:valAx>
        <c:axId val="1200402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9887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Educação'!$D$9</c:f>
              <c:strCache>
                <c:ptCount val="1"/>
                <c:pt idx="0">
                  <c:v>Número de indivíduos com ensino superior completo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'6. Educação'!$E$2:$K$2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 Educação'!$E$9:$K$9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E9-4ED3-A515-60E340D4E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88384"/>
        <c:axId val="1200425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'6. Educação'!$D$2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BE9-4ED3-A515-60E340D4E4E0}"/>
                  </c:ext>
                </c:extLst>
              </c15:ser>
            </c15:filteredLineSeries>
          </c:ext>
        </c:extLst>
      </c:lineChart>
      <c:catAx>
        <c:axId val="1198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0042560"/>
        <c:crosses val="autoZero"/>
        <c:auto val="0"/>
        <c:lblAlgn val="ctr"/>
        <c:lblOffset val="100"/>
        <c:noMultiLvlLbl val="0"/>
      </c:catAx>
      <c:valAx>
        <c:axId val="1200425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9888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 Energia'!$D$3</c:f>
              <c:strCache>
                <c:ptCount val="1"/>
                <c:pt idx="0">
                  <c:v>Uso de energia elétrica residencial total per capita (kWh/ano)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'7. Energia'!$E$2:$K$2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'7. Energia'!$E$3:$K$3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08-4A96-98A1-2EB1C4BF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77216"/>
        <c:axId val="1200448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'7. Energia'!$D$2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D08-4A96-98A1-2EB1C4BF57DA}"/>
                  </c:ext>
                </c:extLst>
              </c15:ser>
            </c15:filteredLineSeries>
          </c:ext>
        </c:extLst>
      </c:lineChart>
      <c:catAx>
        <c:axId val="12237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0044864"/>
        <c:crosses val="autoZero"/>
        <c:auto val="0"/>
        <c:lblAlgn val="ctr"/>
        <c:lblOffset val="100"/>
        <c:noMultiLvlLbl val="0"/>
      </c:catAx>
      <c:valAx>
        <c:axId val="1200448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37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 Energia'!$D$7</c:f>
              <c:strCache>
                <c:ptCount val="1"/>
                <c:pt idx="0">
                  <c:v>Uso total de energia elétrica per capita (kWh/ano)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'7. Energia'!$E$2:$K$2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'7. Energia'!$E$7:$K$7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12-4D2F-9432-B5EC786E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78752"/>
        <c:axId val="1199899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'7. Energia'!$D$2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A12-4D2F-9432-B5EC786E831F}"/>
                  </c:ext>
                </c:extLst>
              </c15:ser>
            </c15:filteredLineSeries>
          </c:ext>
        </c:extLst>
      </c:lineChart>
      <c:catAx>
        <c:axId val="12237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9989952"/>
        <c:crosses val="autoZero"/>
        <c:auto val="0"/>
        <c:lblAlgn val="ctr"/>
        <c:lblOffset val="100"/>
        <c:noMultiLvlLbl val="0"/>
      </c:catAx>
      <c:valAx>
        <c:axId val="11998995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37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Ambiente'!$D$4</c:f>
              <c:strCache>
                <c:ptCount val="1"/>
                <c:pt idx="0">
                  <c:v>Concentração de material particulado (PM 10)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Ambiente'!$E$4:$K$4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E5-4D8B-A8A7-5989D342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6752"/>
        <c:axId val="11999225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2E5-4D8B-A8A7-5989D3427D82}"/>
                  </c:ext>
                </c:extLst>
              </c15:ser>
            </c15:filteredLineSeries>
          </c:ext>
        </c:extLst>
      </c:lineChart>
      <c:catAx>
        <c:axId val="12250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9992256"/>
        <c:crosses val="autoZero"/>
        <c:auto val="0"/>
        <c:lblAlgn val="ctr"/>
        <c:lblOffset val="100"/>
        <c:noMultiLvlLbl val="0"/>
      </c:catAx>
      <c:valAx>
        <c:axId val="11999225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2250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10583</xdr:rowOff>
    </xdr:from>
    <xdr:to>
      <xdr:col>3</xdr:col>
      <xdr:colOff>2489201</xdr:colOff>
      <xdr:row>21</xdr:row>
      <xdr:rowOff>730250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F749E12-B0B1-4F53-9FD8-7B8FB9151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306916</xdr:colOff>
      <xdr:row>23</xdr:row>
      <xdr:rowOff>1</xdr:rowOff>
    </xdr:from>
    <xdr:to>
      <xdr:col>3</xdr:col>
      <xdr:colOff>2510366</xdr:colOff>
      <xdr:row>35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AE818509-5503-43B3-9822-37408A979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36</xdr:row>
      <xdr:rowOff>0</xdr:rowOff>
    </xdr:from>
    <xdr:to>
      <xdr:col>3</xdr:col>
      <xdr:colOff>2489200</xdr:colOff>
      <xdr:row>48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1B6FF60-D662-4C4C-94D4-4259F6FCD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7</xdr:row>
      <xdr:rowOff>10583</xdr:rowOff>
    </xdr:from>
    <xdr:to>
      <xdr:col>3</xdr:col>
      <xdr:colOff>2489201</xdr:colOff>
      <xdr:row>18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01B580E-858B-4970-8841-5D6ED24FA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8</xdr:row>
      <xdr:rowOff>10583</xdr:rowOff>
    </xdr:from>
    <xdr:to>
      <xdr:col>3</xdr:col>
      <xdr:colOff>2489201</xdr:colOff>
      <xdr:row>19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F2D3001-0DB2-4ABC-B1E4-013988F3D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10583</xdr:rowOff>
    </xdr:from>
    <xdr:to>
      <xdr:col>3</xdr:col>
      <xdr:colOff>2489201</xdr:colOff>
      <xdr:row>21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8BD74A7-0B11-4C90-8429-878EA4015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23</xdr:row>
      <xdr:rowOff>21167</xdr:rowOff>
    </xdr:from>
    <xdr:to>
      <xdr:col>3</xdr:col>
      <xdr:colOff>2478617</xdr:colOff>
      <xdr:row>35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8A840DAF-69FD-4C54-943D-146C407AD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264584</xdr:colOff>
      <xdr:row>36</xdr:row>
      <xdr:rowOff>0</xdr:rowOff>
    </xdr:from>
    <xdr:to>
      <xdr:col>3</xdr:col>
      <xdr:colOff>2468034</xdr:colOff>
      <xdr:row>47</xdr:row>
      <xdr:rowOff>740834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F2CD7DF-56C6-4421-977E-8C452964E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10583</xdr:rowOff>
    </xdr:from>
    <xdr:to>
      <xdr:col>3</xdr:col>
      <xdr:colOff>2489201</xdr:colOff>
      <xdr:row>21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95CABE5-8B73-4B08-831F-B21417424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23</xdr:row>
      <xdr:rowOff>21167</xdr:rowOff>
    </xdr:from>
    <xdr:to>
      <xdr:col>3</xdr:col>
      <xdr:colOff>2478617</xdr:colOff>
      <xdr:row>35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42688DF-31AC-4B36-A82C-73599B851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11</xdr:row>
      <xdr:rowOff>10583</xdr:rowOff>
    </xdr:from>
    <xdr:to>
      <xdr:col>3</xdr:col>
      <xdr:colOff>2489201</xdr:colOff>
      <xdr:row>22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0ACE84F-AE6F-4757-B3B5-198D98DA9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24</xdr:row>
      <xdr:rowOff>21167</xdr:rowOff>
    </xdr:from>
    <xdr:to>
      <xdr:col>3</xdr:col>
      <xdr:colOff>2478617</xdr:colOff>
      <xdr:row>36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BD1E497-575A-473D-BCA5-CFC8B89E4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296334</xdr:colOff>
      <xdr:row>37</xdr:row>
      <xdr:rowOff>10583</xdr:rowOff>
    </xdr:from>
    <xdr:to>
      <xdr:col>3</xdr:col>
      <xdr:colOff>2499784</xdr:colOff>
      <xdr:row>50</xdr:row>
      <xdr:rowOff>10583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064F1D3-94F0-445E-AE66-E257BDDB5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296333</xdr:colOff>
      <xdr:row>51</xdr:row>
      <xdr:rowOff>0</xdr:rowOff>
    </xdr:from>
    <xdr:to>
      <xdr:col>3</xdr:col>
      <xdr:colOff>2499783</xdr:colOff>
      <xdr:row>66</xdr:row>
      <xdr:rowOff>21167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6564E76-8C8C-458B-9018-401625067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9</xdr:row>
      <xdr:rowOff>10583</xdr:rowOff>
    </xdr:from>
    <xdr:to>
      <xdr:col>3</xdr:col>
      <xdr:colOff>2489201</xdr:colOff>
      <xdr:row>20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45D5A23-5117-4E38-BAC4-E2AFE3C0B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8</xdr:row>
      <xdr:rowOff>10583</xdr:rowOff>
    </xdr:from>
    <xdr:to>
      <xdr:col>3</xdr:col>
      <xdr:colOff>2489201</xdr:colOff>
      <xdr:row>19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6C1B711-4521-499B-9188-A97C44F4F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306916</xdr:colOff>
      <xdr:row>21</xdr:row>
      <xdr:rowOff>1</xdr:rowOff>
    </xdr:from>
    <xdr:to>
      <xdr:col>3</xdr:col>
      <xdr:colOff>2510366</xdr:colOff>
      <xdr:row>33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F78B129-D9E9-4721-A1C8-16E1DF1B2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6</xdr:row>
      <xdr:rowOff>10583</xdr:rowOff>
    </xdr:from>
    <xdr:to>
      <xdr:col>3</xdr:col>
      <xdr:colOff>2489201</xdr:colOff>
      <xdr:row>17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8D76FA7-5B1D-432A-9389-591DFD745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13</xdr:row>
      <xdr:rowOff>10583</xdr:rowOff>
    </xdr:from>
    <xdr:to>
      <xdr:col>3</xdr:col>
      <xdr:colOff>2489201</xdr:colOff>
      <xdr:row>24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EA860FD-9D7F-4DAA-BF9B-B4CB17688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26</xdr:row>
      <xdr:rowOff>21167</xdr:rowOff>
    </xdr:from>
    <xdr:to>
      <xdr:col>3</xdr:col>
      <xdr:colOff>2478617</xdr:colOff>
      <xdr:row>38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8A7EB49-EABF-4966-BCDD-93F18FEDB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12</xdr:row>
      <xdr:rowOff>10583</xdr:rowOff>
    </xdr:from>
    <xdr:to>
      <xdr:col>3</xdr:col>
      <xdr:colOff>2489201</xdr:colOff>
      <xdr:row>23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1E43B2B-94A3-403D-A792-8901367C0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25</xdr:row>
      <xdr:rowOff>21167</xdr:rowOff>
    </xdr:from>
    <xdr:to>
      <xdr:col>3</xdr:col>
      <xdr:colOff>2478617</xdr:colOff>
      <xdr:row>37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1D9DF77-05DB-47D1-A6CB-C3A137CA7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ara Negreiros" refreshedDate="42934.850712037034" createdVersion="6" refreshedVersion="6" minRefreshableVersion="3" recordCount="100">
  <cacheSource type="worksheet">
    <worksheetSource ref="D1:Q41" sheet="Todos os indicadores"/>
  </cacheSource>
  <cacheFields count="19">
    <cacheField name="Tema" numFmtId="0">
      <sharedItems count="17">
        <s v="Economia"/>
        <s v="Educação"/>
        <s v="Energia"/>
        <s v="Meio Ambiente"/>
        <s v="Finanças"/>
        <s v="Resposta a incêndios e Emergências"/>
        <s v="Governança"/>
        <s v="Saúde"/>
        <s v="Recreação"/>
        <s v="Segurança"/>
        <s v="Habitação"/>
        <s v="Resíduos sólidos"/>
        <s v="Telecomunica-ções e Inovação"/>
        <s v="Transporte"/>
        <s v="Planejamento Urbano"/>
        <s v="Esgotos"/>
        <s v="Água e Saneamento"/>
      </sharedItems>
    </cacheField>
    <cacheField name="Seção" numFmtId="0">
      <sharedItems containsSemiMixedTypes="0" containsString="0" containsNumber="1" containsInteger="1" minValue="5" maxValue="21" count="17"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No." numFmtId="0">
      <sharedItems/>
    </cacheField>
    <cacheField name="Tipo" numFmtId="0">
      <sharedItems count="2">
        <s v="Essencial"/>
        <s v="Apoio"/>
      </sharedItems>
    </cacheField>
    <cacheField name="Descrição" numFmtId="0">
      <sharedItems/>
    </cacheField>
    <cacheField name="2010" numFmtId="0">
      <sharedItems containsNonDate="0" containsString="0" containsBlank="1"/>
    </cacheField>
    <cacheField name="2011" numFmtId="0">
      <sharedItems containsNonDate="0" containsString="0" containsBlank="1"/>
    </cacheField>
    <cacheField name="2012" numFmtId="0">
      <sharedItems containsNonDate="0" containsString="0" containsBlank="1"/>
    </cacheField>
    <cacheField name="2013" numFmtId="0">
      <sharedItems containsNonDate="0" containsString="0" containsBlank="1"/>
    </cacheField>
    <cacheField name="2014" numFmtId="0">
      <sharedItems containsNonDate="0" containsString="0" containsBlank="1"/>
    </cacheField>
    <cacheField name="2015" numFmtId="0">
      <sharedItems containsNonDate="0" containsString="0" containsBlank="1"/>
    </cacheField>
    <cacheField name="2016" numFmtId="0">
      <sharedItems containsNonDate="0" containsString="0" containsBlank="1"/>
    </cacheField>
    <cacheField name="2017" numFmtId="0">
      <sharedItems containsNonDate="0" containsString="0" containsBlank="1"/>
    </cacheField>
    <cacheField name="2018" numFmtId="0">
      <sharedItems containsNonDate="0" containsString="0" containsBlank="1"/>
    </cacheField>
    <cacheField name="2019" numFmtId="0">
      <sharedItems containsNonDate="0" containsString="0" containsBlank="1"/>
    </cacheField>
    <cacheField name="2020" numFmtId="0">
      <sharedItems containsNonDate="0" containsString="0" containsBlank="1"/>
    </cacheField>
    <cacheField name="Unidade" numFmtId="0">
      <sharedItems/>
    </cacheField>
    <cacheField name="Fonte dos Dados" numFmtId="0">
      <sharedItems containsBlank="1"/>
    </cacheField>
    <cacheField name="Critérios PMV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s v="5.1"/>
    <x v="0"/>
    <s v="Taxa de desemprego da cidade"/>
    <m/>
    <m/>
    <m/>
    <m/>
    <m/>
    <m/>
    <m/>
    <m/>
    <m/>
    <m/>
    <m/>
    <s v="%"/>
    <s v="IBGE"/>
    <m/>
  </r>
  <r>
    <x v="0"/>
    <x v="0"/>
    <s v="5.2"/>
    <x v="0"/>
    <s v="Valor de avaliação de propriedades comerciais e industriais como uma porcentagem do valor de avaliação total de todas as propriedades"/>
    <m/>
    <m/>
    <m/>
    <m/>
    <m/>
    <m/>
    <m/>
    <m/>
    <m/>
    <m/>
    <m/>
    <s v="%"/>
    <m/>
    <m/>
  </r>
  <r>
    <x v="0"/>
    <x v="0"/>
    <s v="5.3"/>
    <x v="0"/>
    <s v="Porcentagem da população abaixo da linha de pobreza"/>
    <m/>
    <m/>
    <m/>
    <m/>
    <m/>
    <m/>
    <m/>
    <m/>
    <m/>
    <m/>
    <m/>
    <s v="%"/>
    <m/>
    <m/>
  </r>
  <r>
    <x v="0"/>
    <x v="0"/>
    <s v="5.4"/>
    <x v="1"/>
    <s v="Porcentagem da população com emprego em tempo integral"/>
    <m/>
    <m/>
    <m/>
    <m/>
    <m/>
    <m/>
    <m/>
    <m/>
    <m/>
    <m/>
    <m/>
    <s v="%"/>
    <s v="IBGE"/>
    <m/>
  </r>
  <r>
    <x v="0"/>
    <x v="0"/>
    <s v="5.5"/>
    <x v="1"/>
    <s v="Taxa de desemprego de jovens"/>
    <m/>
    <m/>
    <m/>
    <m/>
    <m/>
    <m/>
    <m/>
    <m/>
    <m/>
    <m/>
    <m/>
    <s v="%"/>
    <s v="IBGE"/>
    <m/>
  </r>
  <r>
    <x v="0"/>
    <x v="0"/>
    <s v="5.6"/>
    <x v="1"/>
    <s v="Número de empresas por 100.000 habitantes"/>
    <m/>
    <m/>
    <m/>
    <m/>
    <m/>
    <m/>
    <m/>
    <m/>
    <m/>
    <m/>
    <m/>
    <s v="empr./100.000 hab"/>
    <s v="IBGE"/>
    <m/>
  </r>
  <r>
    <x v="0"/>
    <x v="0"/>
    <s v="5.7"/>
    <x v="1"/>
    <s v="Número de novas patentes por 100.000 habitantes por ano"/>
    <m/>
    <m/>
    <m/>
    <m/>
    <m/>
    <m/>
    <m/>
    <m/>
    <m/>
    <m/>
    <m/>
    <s v="patentes/100.000 hab"/>
    <s v="INPI"/>
    <m/>
  </r>
  <r>
    <x v="1"/>
    <x v="1"/>
    <s v="6.1"/>
    <x v="0"/>
    <s v="Porcentagem da população feminina em idade escolar matriculada em escolas"/>
    <m/>
    <m/>
    <m/>
    <m/>
    <m/>
    <m/>
    <m/>
    <m/>
    <m/>
    <m/>
    <m/>
    <s v="%"/>
    <m/>
    <m/>
  </r>
  <r>
    <x v="1"/>
    <x v="1"/>
    <s v="6.2"/>
    <x v="0"/>
    <s v="Porcentagem de estudantes com ensino primário completo"/>
    <m/>
    <m/>
    <m/>
    <m/>
    <m/>
    <m/>
    <m/>
    <m/>
    <m/>
    <m/>
    <m/>
    <s v="%"/>
    <s v="SEADE - IMP"/>
    <m/>
  </r>
  <r>
    <x v="1"/>
    <x v="1"/>
    <s v="6.3"/>
    <x v="0"/>
    <s v="Porcentagem de estudantes com ensino secundário completo"/>
    <m/>
    <m/>
    <m/>
    <m/>
    <m/>
    <m/>
    <m/>
    <m/>
    <m/>
    <m/>
    <m/>
    <s v="%"/>
    <s v="SEADE - IMP"/>
    <m/>
  </r>
  <r>
    <x v="1"/>
    <x v="1"/>
    <s v="6.4"/>
    <x v="0"/>
    <s v="Relação estudante/professor no ensino primário"/>
    <m/>
    <m/>
    <m/>
    <m/>
    <m/>
    <m/>
    <m/>
    <m/>
    <m/>
    <m/>
    <m/>
    <s v="estudantes/professor"/>
    <s v="SEADE - IMP"/>
    <m/>
  </r>
  <r>
    <x v="1"/>
    <x v="1"/>
    <s v="6.5"/>
    <x v="1"/>
    <s v="Porcentagem de população masculina em idade escolar matriculada em escolas"/>
    <m/>
    <m/>
    <m/>
    <m/>
    <m/>
    <m/>
    <m/>
    <m/>
    <m/>
    <m/>
    <m/>
    <s v="%"/>
    <m/>
    <m/>
  </r>
  <r>
    <x v="1"/>
    <x v="1"/>
    <s v="6.6"/>
    <x v="1"/>
    <s v="Porcentagem de população em idade escolar matriculada em escolas"/>
    <m/>
    <m/>
    <m/>
    <m/>
    <m/>
    <m/>
    <m/>
    <m/>
    <m/>
    <m/>
    <m/>
    <s v="%"/>
    <m/>
    <m/>
  </r>
  <r>
    <x v="1"/>
    <x v="1"/>
    <s v="6.7"/>
    <x v="1"/>
    <s v="Número de indivíduos com ensino superior completo por 100.000 habitantes"/>
    <m/>
    <m/>
    <m/>
    <m/>
    <m/>
    <m/>
    <m/>
    <m/>
    <m/>
    <m/>
    <m/>
    <s v="grad/100.000 hab"/>
    <s v="SEADE - IMP"/>
    <m/>
  </r>
  <r>
    <x v="2"/>
    <x v="2"/>
    <s v="7.1"/>
    <x v="0"/>
    <s v="Uso de energia elétrica residencial total per capita (kWh/ano)"/>
    <m/>
    <m/>
    <m/>
    <m/>
    <m/>
    <m/>
    <m/>
    <m/>
    <m/>
    <m/>
    <m/>
    <s v="kWh/ano.hab"/>
    <s v="Sec. Energia SP"/>
    <s v="MS1"/>
  </r>
  <r>
    <x v="2"/>
    <x v="2"/>
    <s v="7.2"/>
    <x v="0"/>
    <s v="Porcentagem de habitantes da cidade com fornecimento regular de energia elétrica"/>
    <m/>
    <m/>
    <m/>
    <m/>
    <m/>
    <m/>
    <m/>
    <m/>
    <m/>
    <m/>
    <m/>
    <s v="%"/>
    <s v="SEADE - IMP"/>
    <s v="MS1"/>
  </r>
  <r>
    <x v="2"/>
    <x v="2"/>
    <s v="7.3"/>
    <x v="0"/>
    <s v="Consumo de energia de edifícios públicos por ano (kWh/m2)"/>
    <m/>
    <m/>
    <m/>
    <m/>
    <m/>
    <m/>
    <m/>
    <m/>
    <m/>
    <m/>
    <m/>
    <s v="kWh/m2.ano"/>
    <m/>
    <s v="MS1"/>
  </r>
  <r>
    <x v="2"/>
    <x v="2"/>
    <s v="7.4"/>
    <x v="0"/>
    <s v="Porcentagem da energia total proveniente de fontes renováveis, como parte do consumo total de energia da cidade"/>
    <m/>
    <m/>
    <m/>
    <m/>
    <m/>
    <m/>
    <m/>
    <m/>
    <m/>
    <m/>
    <m/>
    <s v="%"/>
    <m/>
    <s v="MS1"/>
  </r>
  <r>
    <x v="2"/>
    <x v="2"/>
    <s v="7.5"/>
    <x v="1"/>
    <s v="Uso total de energia elétrica per capita (kWh/ano)"/>
    <m/>
    <m/>
    <m/>
    <m/>
    <m/>
    <m/>
    <m/>
    <m/>
    <m/>
    <m/>
    <m/>
    <s v="kWh/ano.hab"/>
    <s v="Sec. Energia SP"/>
    <s v="MS1"/>
  </r>
  <r>
    <x v="2"/>
    <x v="2"/>
    <s v="7.6"/>
    <x v="1"/>
    <s v="Número médio de interrupções de energia elétrica por consumidor por ano"/>
    <m/>
    <m/>
    <m/>
    <m/>
    <m/>
    <m/>
    <m/>
    <m/>
    <m/>
    <m/>
    <m/>
    <s v="interrupções/hab.ano"/>
    <m/>
    <m/>
  </r>
  <r>
    <x v="2"/>
    <x v="2"/>
    <s v="7.7"/>
    <x v="1"/>
    <s v="Duração média das interrupções de energia elétrica (em horas)"/>
    <m/>
    <m/>
    <m/>
    <m/>
    <m/>
    <m/>
    <m/>
    <m/>
    <m/>
    <m/>
    <m/>
    <s v="horas"/>
    <m/>
    <m/>
  </r>
  <r>
    <x v="3"/>
    <x v="3"/>
    <s v="8.1"/>
    <x v="0"/>
    <s v="Concentração de material particulado fino (PM 2.5)"/>
    <m/>
    <m/>
    <m/>
    <m/>
    <m/>
    <m/>
    <m/>
    <m/>
    <m/>
    <m/>
    <m/>
    <s v="μg/m³"/>
    <m/>
    <s v="EEA8"/>
  </r>
  <r>
    <x v="3"/>
    <x v="3"/>
    <s v="8.2"/>
    <x v="0"/>
    <s v="Concentração de material particulado (PM 10)"/>
    <m/>
    <m/>
    <m/>
    <m/>
    <m/>
    <m/>
    <m/>
    <m/>
    <m/>
    <m/>
    <m/>
    <s v="μg/m³"/>
    <m/>
    <s v="EEA8"/>
  </r>
  <r>
    <x v="3"/>
    <x v="3"/>
    <s v="8.3"/>
    <x v="0"/>
    <s v="Emissão de gases de efeito de estufa medida em toneladas per capita"/>
    <m/>
    <m/>
    <m/>
    <m/>
    <m/>
    <m/>
    <m/>
    <m/>
    <m/>
    <m/>
    <m/>
    <s v="ton/hab"/>
    <s v="Sec. Energia SP"/>
    <s v="EEA8"/>
  </r>
  <r>
    <x v="3"/>
    <x v="3"/>
    <s v="8.4"/>
    <x v="1"/>
    <s v="Concentração de NO2 (dióxido de nitrogênio)"/>
    <m/>
    <m/>
    <m/>
    <m/>
    <m/>
    <m/>
    <m/>
    <m/>
    <m/>
    <m/>
    <m/>
    <s v="μg/m³"/>
    <m/>
    <m/>
  </r>
  <r>
    <x v="3"/>
    <x v="3"/>
    <s v="8.5"/>
    <x v="1"/>
    <s v="Concentração de SO2 (dióxido de enxofre)"/>
    <m/>
    <m/>
    <m/>
    <m/>
    <m/>
    <m/>
    <m/>
    <m/>
    <m/>
    <m/>
    <m/>
    <s v="μg/m³"/>
    <m/>
    <m/>
  </r>
  <r>
    <x v="3"/>
    <x v="3"/>
    <s v="8.6"/>
    <x v="1"/>
    <s v="Concentração de O3 (ozônio)"/>
    <m/>
    <m/>
    <m/>
    <m/>
    <m/>
    <m/>
    <m/>
    <m/>
    <m/>
    <m/>
    <m/>
    <s v="μg/m³"/>
    <m/>
    <m/>
  </r>
  <r>
    <x v="3"/>
    <x v="3"/>
    <s v="8.7"/>
    <x v="1"/>
    <s v="Poluição sonora"/>
    <m/>
    <m/>
    <m/>
    <m/>
    <m/>
    <m/>
    <m/>
    <m/>
    <m/>
    <m/>
    <m/>
    <s v="%"/>
    <m/>
    <m/>
  </r>
  <r>
    <x v="3"/>
    <x v="3"/>
    <s v="8.8"/>
    <x v="1"/>
    <s v="Variação percentual em número de espécies nativas"/>
    <m/>
    <m/>
    <m/>
    <m/>
    <m/>
    <m/>
    <m/>
    <m/>
    <m/>
    <m/>
    <m/>
    <s v="%"/>
    <m/>
    <s v="BIO1"/>
  </r>
  <r>
    <x v="4"/>
    <x v="4"/>
    <s v="9.1"/>
    <x v="0"/>
    <s v="Taxa de endividamento (expansão do serviço da dívida como uma porcentagem da receita própria do município) "/>
    <m/>
    <m/>
    <m/>
    <m/>
    <m/>
    <m/>
    <m/>
    <m/>
    <m/>
    <m/>
    <m/>
    <s v="%"/>
    <m/>
    <m/>
  </r>
  <r>
    <x v="4"/>
    <x v="4"/>
    <s v="9.2"/>
    <x v="1"/>
    <s v="Despesas de capital como porcentagem de despesas totais"/>
    <m/>
    <m/>
    <m/>
    <m/>
    <m/>
    <m/>
    <m/>
    <m/>
    <m/>
    <m/>
    <m/>
    <s v="%"/>
    <m/>
    <m/>
  </r>
  <r>
    <x v="4"/>
    <x v="4"/>
    <s v="9.3"/>
    <x v="1"/>
    <s v="Porcentagem da receita própria em função do total das receitas"/>
    <m/>
    <m/>
    <m/>
    <m/>
    <m/>
    <m/>
    <m/>
    <m/>
    <m/>
    <m/>
    <m/>
    <s v="%"/>
    <m/>
    <m/>
  </r>
  <r>
    <x v="4"/>
    <x v="4"/>
    <s v="9.4"/>
    <x v="1"/>
    <s v="Porcentagem dos impostos recolhidos em função dos impostos cobrados"/>
    <m/>
    <m/>
    <m/>
    <m/>
    <m/>
    <m/>
    <m/>
    <m/>
    <m/>
    <m/>
    <m/>
    <s v="%"/>
    <m/>
    <m/>
  </r>
  <r>
    <x v="5"/>
    <x v="5"/>
    <s v="10.1"/>
    <x v="0"/>
    <s v="Número de bombeiros por 100.000 habitantes"/>
    <m/>
    <m/>
    <m/>
    <m/>
    <m/>
    <m/>
    <m/>
    <m/>
    <m/>
    <m/>
    <m/>
    <s v="bombeiros/100.000hab"/>
    <m/>
    <m/>
  </r>
  <r>
    <x v="5"/>
    <x v="5"/>
    <s v="10.2"/>
    <x v="0"/>
    <s v="Número de mortes relacionadas a incêndios por 100.000 habitantes"/>
    <m/>
    <m/>
    <m/>
    <m/>
    <m/>
    <m/>
    <m/>
    <m/>
    <m/>
    <m/>
    <m/>
    <s v="óbitos/100.000hab"/>
    <m/>
    <m/>
  </r>
  <r>
    <x v="5"/>
    <x v="5"/>
    <s v="10.3"/>
    <x v="0"/>
    <s v="Número de mortes relacionadas a desastres naturais por 100.000 habitantes"/>
    <m/>
    <m/>
    <m/>
    <m/>
    <m/>
    <m/>
    <m/>
    <m/>
    <m/>
    <m/>
    <m/>
    <s v="óbitos/100.000hab"/>
    <m/>
    <m/>
  </r>
  <r>
    <x v="5"/>
    <x v="5"/>
    <s v="10.4"/>
    <x v="1"/>
    <s v="Número de bombeiros voluntários e em tempo parcial por 100.000 habitantes"/>
    <m/>
    <m/>
    <m/>
    <m/>
    <m/>
    <m/>
    <m/>
    <m/>
    <m/>
    <m/>
    <m/>
    <s v="bombeiros/100.000hab"/>
    <m/>
    <m/>
  </r>
  <r>
    <x v="5"/>
    <x v="5"/>
    <s v="10.5"/>
    <x v="1"/>
    <s v="Tempo de resposta dos serviços de emergência a partir do primeiro chamado"/>
    <m/>
    <m/>
    <m/>
    <m/>
    <m/>
    <m/>
    <m/>
    <m/>
    <m/>
    <m/>
    <m/>
    <s v="minutos e segundos"/>
    <m/>
    <m/>
  </r>
  <r>
    <x v="5"/>
    <x v="5"/>
    <s v="10.6"/>
    <x v="1"/>
    <s v="Tempo de resposta do Corpo de Bombeiros a partir do primeiro chamado"/>
    <m/>
    <m/>
    <m/>
    <m/>
    <m/>
    <m/>
    <m/>
    <m/>
    <m/>
    <m/>
    <m/>
    <s v="minutos e segundos"/>
    <m/>
    <m/>
  </r>
  <r>
    <x v="6"/>
    <x v="6"/>
    <s v="11.1"/>
    <x v="0"/>
    <s v="Porcentagem de participação dos eleitores nas últimas eleições municipais em função do total de eleitores aptos a votar"/>
    <m/>
    <m/>
    <m/>
    <m/>
    <m/>
    <m/>
    <m/>
    <m/>
    <m/>
    <m/>
    <m/>
    <s v="%"/>
    <m/>
    <m/>
  </r>
  <r>
    <x v="6"/>
    <x v="6"/>
    <s v="11.2"/>
    <x v="0"/>
    <s v="Porcentagem de mulheres eleitas em função do número total de eleitos na gestão da cidade"/>
    <m/>
    <m/>
    <m/>
    <m/>
    <m/>
    <m/>
    <m/>
    <m/>
    <m/>
    <m/>
    <m/>
    <s v="%"/>
    <m/>
    <m/>
  </r>
  <r>
    <x v="6"/>
    <x v="6"/>
    <s v="11.3"/>
    <x v="1"/>
    <s v="Porcentagem de mulheres empregadas na gestão da cidade"/>
    <m/>
    <m/>
    <m/>
    <m/>
    <m/>
    <m/>
    <m/>
    <m/>
    <m/>
    <m/>
    <m/>
    <s v="%"/>
    <m/>
    <m/>
  </r>
  <r>
    <x v="6"/>
    <x v="6"/>
    <s v="11.4"/>
    <x v="1"/>
    <s v="Número de condenações de servidores da cidade por corrupção e/ou  suborno  por  100.000 habitantes"/>
    <m/>
    <m/>
    <m/>
    <m/>
    <m/>
    <m/>
    <m/>
    <m/>
    <m/>
    <m/>
    <m/>
    <s v="cond./100.000hab"/>
    <m/>
    <m/>
  </r>
  <r>
    <x v="6"/>
    <x v="6"/>
    <s v="11.5"/>
    <x v="1"/>
    <s v="Representação de cidadãos: número de autoridades locais eleitas para o cargo por 100.000 habitantes"/>
    <m/>
    <m/>
    <m/>
    <m/>
    <m/>
    <m/>
    <m/>
    <m/>
    <m/>
    <m/>
    <m/>
    <s v="aut.locais/100.000hab"/>
    <m/>
    <m/>
  </r>
  <r>
    <x v="6"/>
    <x v="6"/>
    <s v="11.6"/>
    <x v="1"/>
    <s v="Porcentagem de eleitores registrados em função da população com idade para votar"/>
    <m/>
    <m/>
    <m/>
    <m/>
    <m/>
    <m/>
    <m/>
    <m/>
    <m/>
    <m/>
    <m/>
    <s v="%"/>
    <m/>
    <m/>
  </r>
  <r>
    <x v="7"/>
    <x v="7"/>
    <s v="12.1"/>
    <x v="0"/>
    <s v="Expectativa média de vida"/>
    <m/>
    <m/>
    <m/>
    <m/>
    <m/>
    <m/>
    <m/>
    <m/>
    <m/>
    <m/>
    <m/>
    <s v="anos"/>
    <m/>
    <m/>
  </r>
  <r>
    <x v="7"/>
    <x v="7"/>
    <s v="12.2"/>
    <x v="0"/>
    <s v="Número de leitos hospitalares por 100.000 habitantes"/>
    <m/>
    <m/>
    <m/>
    <m/>
    <m/>
    <m/>
    <m/>
    <m/>
    <m/>
    <m/>
    <m/>
    <s v="leitos/100.000hab"/>
    <s v="SEADE - IMP"/>
    <m/>
  </r>
  <r>
    <x v="7"/>
    <x v="7"/>
    <s v="12.3"/>
    <x v="0"/>
    <s v="Número de médicos por 100.000 habitantes"/>
    <m/>
    <m/>
    <m/>
    <m/>
    <m/>
    <m/>
    <m/>
    <m/>
    <m/>
    <m/>
    <m/>
    <s v="méd./100.000hab"/>
    <s v="SEADE - IMP"/>
    <m/>
  </r>
  <r>
    <x v="7"/>
    <x v="7"/>
    <s v="12.4"/>
    <x v="0"/>
    <s v="Taxa de mortalidade de crianças menores de cinco anos a cada 1.000 nascidos vivos"/>
    <m/>
    <m/>
    <m/>
    <m/>
    <m/>
    <m/>
    <m/>
    <m/>
    <m/>
    <m/>
    <m/>
    <s v="por mil nascidos vivos"/>
    <s v="SEADE - IMP"/>
    <m/>
  </r>
  <r>
    <x v="7"/>
    <x v="7"/>
    <s v="12.5"/>
    <x v="1"/>
    <s v="Número de pessoas da equipe de enfermagem e obstetrícia por 100.000 habitantes"/>
    <m/>
    <m/>
    <m/>
    <m/>
    <m/>
    <m/>
    <m/>
    <m/>
    <m/>
    <m/>
    <m/>
    <s v="enf./100.000hab"/>
    <s v="SEADE - IMP"/>
    <m/>
  </r>
  <r>
    <x v="7"/>
    <x v="7"/>
    <s v="12.6"/>
    <x v="1"/>
    <s v="Número de profissionais de saúde mental por 100.000 habitantes"/>
    <m/>
    <m/>
    <m/>
    <m/>
    <m/>
    <m/>
    <m/>
    <m/>
    <m/>
    <m/>
    <m/>
    <s v="psico./100.000hab"/>
    <s v="SEADE - IMP"/>
    <m/>
  </r>
  <r>
    <x v="7"/>
    <x v="7"/>
    <s v="12.7"/>
    <x v="1"/>
    <s v="Taxa de suicídio por 100.000 habitantes"/>
    <m/>
    <m/>
    <m/>
    <m/>
    <m/>
    <m/>
    <m/>
    <m/>
    <m/>
    <m/>
    <m/>
    <s v="%"/>
    <s v="SEADE - IMP"/>
    <m/>
  </r>
  <r>
    <x v="8"/>
    <x v="8"/>
    <s v="13.1"/>
    <x v="1"/>
    <s v="Área em metros quadrados de espaços públicos de recreação cobertos per capita"/>
    <m/>
    <m/>
    <m/>
    <m/>
    <m/>
    <m/>
    <m/>
    <m/>
    <m/>
    <m/>
    <m/>
    <s v="m2"/>
    <m/>
    <m/>
  </r>
  <r>
    <x v="8"/>
    <x v="8"/>
    <s v="13.2"/>
    <x v="1"/>
    <s v="Área em metros quadrados de espaços públicos de recreação ao ar livre per capita"/>
    <m/>
    <m/>
    <m/>
    <m/>
    <m/>
    <m/>
    <m/>
    <m/>
    <m/>
    <m/>
    <m/>
    <s v="m2"/>
    <m/>
    <m/>
  </r>
  <r>
    <x v="9"/>
    <x v="9"/>
    <s v="14.1"/>
    <x v="0"/>
    <s v="Número de agentes de polícia por 100.000 habitantes"/>
    <m/>
    <m/>
    <m/>
    <m/>
    <m/>
    <m/>
    <m/>
    <m/>
    <m/>
    <m/>
    <m/>
    <s v="agentes/100.000hab"/>
    <m/>
    <m/>
  </r>
  <r>
    <x v="9"/>
    <x v="9"/>
    <s v="14.2"/>
    <x v="0"/>
    <s v="Número de homicídios por 100.000 habitantes"/>
    <m/>
    <m/>
    <m/>
    <m/>
    <m/>
    <m/>
    <m/>
    <m/>
    <m/>
    <m/>
    <m/>
    <s v="%"/>
    <s v="SEADE - IMP"/>
    <m/>
  </r>
  <r>
    <x v="9"/>
    <x v="9"/>
    <s v="14.3"/>
    <x v="1"/>
    <s v="Crimes contra a propriedades por 100.000 habitantes"/>
    <m/>
    <m/>
    <m/>
    <m/>
    <m/>
    <m/>
    <m/>
    <m/>
    <m/>
    <m/>
    <m/>
    <s v="crimes/100.000hab"/>
    <s v="SEADE - IMP"/>
    <m/>
  </r>
  <r>
    <x v="9"/>
    <x v="9"/>
    <s v="14.4"/>
    <x v="1"/>
    <s v="Tempo de resposta da polícia a partir do primeiro chamado"/>
    <m/>
    <m/>
    <m/>
    <m/>
    <m/>
    <m/>
    <m/>
    <m/>
    <m/>
    <m/>
    <m/>
    <s v="minutos e segundos"/>
    <m/>
    <m/>
  </r>
  <r>
    <x v="9"/>
    <x v="9"/>
    <s v="14.5"/>
    <x v="1"/>
    <s v="Taxa de crimes violentos por 100.000 habitantes"/>
    <m/>
    <m/>
    <m/>
    <m/>
    <m/>
    <m/>
    <m/>
    <m/>
    <m/>
    <m/>
    <m/>
    <s v="crimes/100.000hab"/>
    <m/>
    <m/>
  </r>
  <r>
    <x v="10"/>
    <x v="10"/>
    <s v="15.1"/>
    <x v="0"/>
    <s v="Porcentagem da população urbana morando em favelas"/>
    <m/>
    <m/>
    <m/>
    <m/>
    <m/>
    <m/>
    <m/>
    <m/>
    <m/>
    <m/>
    <m/>
    <s v="%"/>
    <m/>
    <m/>
  </r>
  <r>
    <x v="10"/>
    <x v="10"/>
    <s v="15.2"/>
    <x v="1"/>
    <s v="Número de sem-teto por 100.000 habitantes"/>
    <m/>
    <m/>
    <m/>
    <m/>
    <m/>
    <m/>
    <m/>
    <m/>
    <m/>
    <m/>
    <m/>
    <s v="sit. rua/100.000hab"/>
    <m/>
    <m/>
  </r>
  <r>
    <x v="10"/>
    <x v="10"/>
    <s v="15.3"/>
    <x v="1"/>
    <s v="Porcentagem de moradias sem títulos de propriedade registrados"/>
    <m/>
    <m/>
    <m/>
    <m/>
    <m/>
    <m/>
    <m/>
    <m/>
    <m/>
    <m/>
    <m/>
    <s v="%"/>
    <m/>
    <m/>
  </r>
  <r>
    <x v="11"/>
    <x v="11"/>
    <s v="16.1"/>
    <x v="0"/>
    <s v="Porcentagem da população urbana com coleta regular de lixo (domiciliar)"/>
    <m/>
    <m/>
    <m/>
    <m/>
    <m/>
    <m/>
    <m/>
    <m/>
    <m/>
    <m/>
    <m/>
    <s v="%"/>
    <s v="SEADE - IMP"/>
    <m/>
  </r>
  <r>
    <x v="11"/>
    <x v="11"/>
    <s v="16.2"/>
    <x v="0"/>
    <s v="Total de coleta de resíduos sólidos municipais per capita"/>
    <m/>
    <m/>
    <m/>
    <m/>
    <m/>
    <m/>
    <m/>
    <m/>
    <m/>
    <m/>
    <m/>
    <s v="kg/hab.dia"/>
    <m/>
    <s v="RS1"/>
  </r>
  <r>
    <x v="11"/>
    <x v="11"/>
    <s v="16.3"/>
    <x v="0"/>
    <s v="Porcentagem de resíduos sólidos urbanos que são reciclados"/>
    <m/>
    <m/>
    <m/>
    <m/>
    <m/>
    <m/>
    <m/>
    <m/>
    <m/>
    <m/>
    <m/>
    <s v="%"/>
    <m/>
    <s v="RS1"/>
  </r>
  <r>
    <x v="11"/>
    <x v="11"/>
    <s v="16.4"/>
    <x v="1"/>
    <s v="Porcentagem de resíduos sólidos urbanos dispostos em aterros sanitários"/>
    <m/>
    <m/>
    <m/>
    <m/>
    <m/>
    <m/>
    <m/>
    <m/>
    <m/>
    <m/>
    <m/>
    <s v="%"/>
    <m/>
    <m/>
  </r>
  <r>
    <x v="11"/>
    <x v="11"/>
    <s v="16.5"/>
    <x v="1"/>
    <s v="Porcentagem de resíduos sólidos urbanos descartados para incineração"/>
    <m/>
    <m/>
    <m/>
    <m/>
    <m/>
    <m/>
    <m/>
    <m/>
    <m/>
    <m/>
    <m/>
    <s v="%"/>
    <m/>
    <m/>
  </r>
  <r>
    <x v="11"/>
    <x v="11"/>
    <s v="16.6"/>
    <x v="1"/>
    <s v="Porcentagem de resíduos sólidos urbanos queimados a céu aberto"/>
    <m/>
    <m/>
    <m/>
    <m/>
    <m/>
    <m/>
    <m/>
    <m/>
    <m/>
    <m/>
    <m/>
    <s v="%"/>
    <m/>
    <m/>
  </r>
  <r>
    <x v="11"/>
    <x v="11"/>
    <s v="16.7"/>
    <x v="1"/>
    <s v="Porcentagem de resíduos sólidos urbanos dispostos a céu aberto"/>
    <m/>
    <m/>
    <m/>
    <m/>
    <m/>
    <m/>
    <m/>
    <m/>
    <m/>
    <m/>
    <m/>
    <s v="%"/>
    <m/>
    <m/>
  </r>
  <r>
    <x v="11"/>
    <x v="11"/>
    <s v="16.8"/>
    <x v="1"/>
    <s v="Porcentagem de resíduos sólidos urbanos dispostos por outros meios"/>
    <m/>
    <m/>
    <m/>
    <m/>
    <m/>
    <m/>
    <m/>
    <m/>
    <m/>
    <m/>
    <m/>
    <s v="%"/>
    <m/>
    <m/>
  </r>
  <r>
    <x v="11"/>
    <x v="11"/>
    <s v="16.9"/>
    <x v="1"/>
    <s v="Geração de resíduos perigosos per capita"/>
    <m/>
    <m/>
    <m/>
    <m/>
    <m/>
    <m/>
    <m/>
    <m/>
    <m/>
    <m/>
    <m/>
    <s v="ton/hab"/>
    <m/>
    <m/>
  </r>
  <r>
    <x v="11"/>
    <x v="11"/>
    <s v="16.10"/>
    <x v="1"/>
    <s v="Porcentagem de resíduos urbanos perigosos que são reciclados"/>
    <m/>
    <m/>
    <m/>
    <m/>
    <m/>
    <m/>
    <m/>
    <m/>
    <m/>
    <m/>
    <m/>
    <s v="%"/>
    <m/>
    <m/>
  </r>
  <r>
    <x v="12"/>
    <x v="12"/>
    <s v="17.1"/>
    <x v="0"/>
    <s v="Número de conexões de internet por 100.000 habitantes"/>
    <m/>
    <m/>
    <m/>
    <m/>
    <m/>
    <m/>
    <m/>
    <m/>
    <m/>
    <m/>
    <m/>
    <s v="lig/100.000 hab"/>
    <m/>
    <m/>
  </r>
  <r>
    <x v="12"/>
    <x v="12"/>
    <s v="17.2"/>
    <x v="0"/>
    <s v="Número de conexões de telefone celular por 100.000 habitantes"/>
    <m/>
    <m/>
    <m/>
    <m/>
    <m/>
    <m/>
    <m/>
    <m/>
    <m/>
    <m/>
    <m/>
    <s v="tel.cel./100.000hab"/>
    <m/>
    <m/>
  </r>
  <r>
    <x v="12"/>
    <x v="12"/>
    <s v="17.3"/>
    <x v="1"/>
    <s v="Número de conexões de telefone fixo por 100.000 habitantes"/>
    <m/>
    <m/>
    <m/>
    <m/>
    <m/>
    <m/>
    <m/>
    <m/>
    <m/>
    <m/>
    <m/>
    <s v="lig/100.000 hab"/>
    <m/>
    <m/>
  </r>
  <r>
    <x v="13"/>
    <x v="13"/>
    <s v="18.1"/>
    <x v="0"/>
    <s v="Quilômetros de sistema de transporte público de alta capacidade por 100.000 habitantes"/>
    <m/>
    <m/>
    <m/>
    <m/>
    <m/>
    <m/>
    <m/>
    <m/>
    <m/>
    <m/>
    <m/>
    <s v="km/100.000 hab"/>
    <m/>
    <m/>
  </r>
  <r>
    <x v="13"/>
    <x v="13"/>
    <s v="18.2"/>
    <x v="0"/>
    <s v="Quilômetros de sistema de transporte público de média capacidade por 100.000 habitantes"/>
    <m/>
    <m/>
    <m/>
    <m/>
    <m/>
    <m/>
    <m/>
    <m/>
    <m/>
    <m/>
    <m/>
    <s v="km/100.000 hab"/>
    <m/>
    <m/>
  </r>
  <r>
    <x v="13"/>
    <x v="13"/>
    <s v="18.3"/>
    <x v="0"/>
    <s v="Número anual de viagens em transporte público per capita"/>
    <m/>
    <m/>
    <m/>
    <m/>
    <m/>
    <m/>
    <m/>
    <m/>
    <m/>
    <m/>
    <m/>
    <s v="viagens/ano.hab"/>
    <m/>
    <m/>
  </r>
  <r>
    <x v="13"/>
    <x v="13"/>
    <s v="18.4"/>
    <x v="0"/>
    <s v="Número de automóveis privados per capita"/>
    <m/>
    <m/>
    <m/>
    <m/>
    <m/>
    <m/>
    <m/>
    <m/>
    <m/>
    <m/>
    <m/>
    <s v="auto/hab"/>
    <s v="SEADE - IMP"/>
    <m/>
  </r>
  <r>
    <x v="13"/>
    <x v="13"/>
    <s v="18.5"/>
    <x v="1"/>
    <s v="Porcentagem de passageiros que se deslocam para o trabalho de forma alternativa ao automóvel privado"/>
    <m/>
    <m/>
    <m/>
    <m/>
    <m/>
    <m/>
    <m/>
    <m/>
    <m/>
    <m/>
    <m/>
    <s v="%"/>
    <m/>
    <m/>
  </r>
  <r>
    <x v="13"/>
    <x v="13"/>
    <s v="18.6"/>
    <x v="1"/>
    <s v="Número de veículos motorizados de duas rodas per capita"/>
    <m/>
    <m/>
    <m/>
    <m/>
    <m/>
    <m/>
    <m/>
    <m/>
    <m/>
    <m/>
    <m/>
    <s v="moto/hab"/>
    <s v="SEADE - IMP"/>
    <m/>
  </r>
  <r>
    <x v="13"/>
    <x v="13"/>
    <s v="18.7"/>
    <x v="1"/>
    <s v="Quilômetros de ciclovias e ciclofaixas por 100.000 habitantes"/>
    <m/>
    <m/>
    <m/>
    <m/>
    <m/>
    <m/>
    <m/>
    <m/>
    <m/>
    <m/>
    <m/>
    <s v="km/hab"/>
    <m/>
    <m/>
  </r>
  <r>
    <x v="13"/>
    <x v="13"/>
    <s v="18.8"/>
    <x v="1"/>
    <s v="Mortalidades de trânsito por 100.000 habitantes"/>
    <m/>
    <m/>
    <m/>
    <m/>
    <m/>
    <m/>
    <m/>
    <m/>
    <m/>
    <m/>
    <m/>
    <s v="acid/100.000 hab"/>
    <m/>
    <m/>
  </r>
  <r>
    <x v="13"/>
    <x v="13"/>
    <s v="18.9"/>
    <x v="1"/>
    <s v="Conectividade aérea (número de partidas de voos comerciais sem escalas)"/>
    <m/>
    <m/>
    <m/>
    <m/>
    <m/>
    <m/>
    <m/>
    <m/>
    <m/>
    <m/>
    <m/>
    <s v="vôos comerciais"/>
    <m/>
    <m/>
  </r>
  <r>
    <x v="14"/>
    <x v="14"/>
    <s v="19.1"/>
    <x v="0"/>
    <s v="Áreas verdes (hectares) por 100.000 habitantes"/>
    <m/>
    <m/>
    <m/>
    <m/>
    <m/>
    <m/>
    <m/>
    <m/>
    <m/>
    <m/>
    <m/>
    <s v="ha/100.000 hab"/>
    <m/>
    <s v="AU8"/>
  </r>
  <r>
    <x v="14"/>
    <x v="14"/>
    <s v="19.2"/>
    <x v="1"/>
    <s v="Número de árvores plantadas anualmente por 100.000 habitantes"/>
    <m/>
    <m/>
    <m/>
    <m/>
    <m/>
    <m/>
    <m/>
    <m/>
    <m/>
    <m/>
    <m/>
    <s v="árv/100.000 hab"/>
    <m/>
    <s v="AU3"/>
  </r>
  <r>
    <x v="14"/>
    <x v="14"/>
    <s v="19.3"/>
    <x v="1"/>
    <s v="Porcentagem de área de assentamentos informais em função da área total da cidade"/>
    <m/>
    <m/>
    <m/>
    <m/>
    <m/>
    <m/>
    <m/>
    <m/>
    <m/>
    <m/>
    <m/>
    <s v="%"/>
    <m/>
    <m/>
  </r>
  <r>
    <x v="14"/>
    <x v="14"/>
    <s v="19.4"/>
    <x v="1"/>
    <s v="Relação empregos/habitação"/>
    <m/>
    <m/>
    <m/>
    <m/>
    <m/>
    <m/>
    <m/>
    <m/>
    <m/>
    <m/>
    <m/>
    <s v="---"/>
    <m/>
    <m/>
  </r>
  <r>
    <x v="15"/>
    <x v="15"/>
    <s v="20.1"/>
    <x v="0"/>
    <s v="Porcentagem da população da cidade atendida por sistemas de coleta e afastamento de esgoto"/>
    <m/>
    <m/>
    <m/>
    <m/>
    <m/>
    <m/>
    <m/>
    <m/>
    <m/>
    <m/>
    <m/>
    <s v="%"/>
    <s v="SEADE / SNIS"/>
    <s v="ET6"/>
  </r>
  <r>
    <x v="15"/>
    <x v="15"/>
    <s v="20.2"/>
    <x v="0"/>
    <s v="Porcentagem do esgoto da cidade que não recebeu qualquer tratamento"/>
    <m/>
    <m/>
    <m/>
    <m/>
    <m/>
    <m/>
    <m/>
    <m/>
    <m/>
    <m/>
    <m/>
    <s v="%"/>
    <m/>
    <s v="ET6"/>
  </r>
  <r>
    <x v="15"/>
    <x v="15"/>
    <s v="20.3"/>
    <x v="0"/>
    <s v="Porcentagem do esgoto da cidade que recebe tratamento primário"/>
    <m/>
    <m/>
    <m/>
    <m/>
    <m/>
    <m/>
    <m/>
    <m/>
    <m/>
    <m/>
    <m/>
    <s v="%"/>
    <m/>
    <s v="ET6"/>
  </r>
  <r>
    <x v="15"/>
    <x v="15"/>
    <s v="20.4"/>
    <x v="0"/>
    <s v="Porcentagem do esgoto da cidade que recebe tratamento secundário"/>
    <m/>
    <m/>
    <m/>
    <m/>
    <m/>
    <m/>
    <m/>
    <m/>
    <m/>
    <m/>
    <m/>
    <s v="%"/>
    <m/>
    <s v="ET6"/>
  </r>
  <r>
    <x v="15"/>
    <x v="15"/>
    <s v="20.5"/>
    <x v="0"/>
    <s v="Porcentagem do esgoto da cidade que recebe tratamento terciário"/>
    <m/>
    <m/>
    <m/>
    <m/>
    <m/>
    <m/>
    <m/>
    <m/>
    <m/>
    <m/>
    <m/>
    <s v="%"/>
    <m/>
    <s v="ET6"/>
  </r>
  <r>
    <x v="16"/>
    <x v="16"/>
    <s v="21.1"/>
    <x v="0"/>
    <s v="Porcentagem da população da cidade com serviço de abastecimento de água potável"/>
    <m/>
    <m/>
    <m/>
    <m/>
    <m/>
    <m/>
    <m/>
    <m/>
    <m/>
    <m/>
    <m/>
    <s v="%"/>
    <s v="SEADE / SNIS"/>
    <s v="GA3"/>
  </r>
  <r>
    <x v="16"/>
    <x v="16"/>
    <s v="21.2"/>
    <x v="0"/>
    <s v="Porcentagem da população da cidade com acesso sustentável a uma fonte de água adequada para consumo"/>
    <m/>
    <m/>
    <m/>
    <m/>
    <m/>
    <m/>
    <m/>
    <m/>
    <m/>
    <m/>
    <m/>
    <s v="%"/>
    <m/>
    <s v="GA4"/>
  </r>
  <r>
    <x v="16"/>
    <x v="16"/>
    <s v="21.3"/>
    <x v="0"/>
    <s v="Porcentagem da população da cidade com acesso a saneamento melhorado"/>
    <m/>
    <m/>
    <m/>
    <m/>
    <m/>
    <m/>
    <m/>
    <m/>
    <m/>
    <m/>
    <m/>
    <s v="%"/>
    <s v="IBGE"/>
    <s v="GA3"/>
  </r>
  <r>
    <x v="16"/>
    <x v="16"/>
    <s v="21.4"/>
    <x v="0"/>
    <s v="Consumo doméstico total de água per capita (litros/dia)"/>
    <m/>
    <m/>
    <m/>
    <m/>
    <m/>
    <m/>
    <m/>
    <m/>
    <m/>
    <m/>
    <m/>
    <s v="litros/hab.dia"/>
    <s v="SNIS"/>
    <s v="GA2"/>
  </r>
  <r>
    <x v="16"/>
    <x v="16"/>
    <s v="21.5"/>
    <x v="1"/>
    <s v="Consumo total de água per capita (litros/dia)"/>
    <m/>
    <m/>
    <m/>
    <m/>
    <m/>
    <m/>
    <m/>
    <m/>
    <m/>
    <m/>
    <m/>
    <s v="litros/hab.dia"/>
    <m/>
    <s v="GA2"/>
  </r>
  <r>
    <x v="16"/>
    <x v="16"/>
    <s v="21.6"/>
    <x v="1"/>
    <s v="Valor médio anual de horas de interrupção do abastecimento de água por domicílio"/>
    <m/>
    <m/>
    <m/>
    <m/>
    <m/>
    <m/>
    <m/>
    <m/>
    <m/>
    <m/>
    <m/>
    <s v="horas"/>
    <m/>
    <m/>
  </r>
  <r>
    <x v="16"/>
    <x v="16"/>
    <s v="21.7"/>
    <x v="1"/>
    <s v="Porcentagem de perdas de água (água não faturada)"/>
    <m/>
    <m/>
    <m/>
    <m/>
    <m/>
    <m/>
    <m/>
    <m/>
    <m/>
    <m/>
    <m/>
    <s v="%"/>
    <s v="SNI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6" minRefreshableVersion="3" showDrill="0" useAutoFormatting="1" colGrandTotals="0" itemPrintTitles="1" createdVersion="6" indent="0" compact="0" compactData="0" gridDropZones="1" multipleFieldFilters="0">
  <location ref="A3:D22" firstHeaderRow="1" firstDataRow="2" firstDataCol="2" rowPageCount="1" colPageCount="1"/>
  <pivotFields count="19">
    <pivotField axis="axisRow" compact="0" outline="0" subtotalTop="0" showAll="0">
      <items count="18">
        <item x="16"/>
        <item x="0"/>
        <item x="1"/>
        <item x="2"/>
        <item x="15"/>
        <item x="4"/>
        <item x="6"/>
        <item x="10"/>
        <item x="3"/>
        <item x="14"/>
        <item x="8"/>
        <item x="11"/>
        <item x="5"/>
        <item x="7"/>
        <item x="9"/>
        <item x="12"/>
        <item x="13"/>
        <item t="default"/>
      </items>
    </pivotField>
    <pivotField axis="axisRow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ubtotalTop="0" showAll="0"/>
    <pivotField axis="axisPage" compact="0" outline="0" subtotalTop="0" multipleItemSelectionAllowed="1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0"/>
  </rowFields>
  <rowItems count="18">
    <i>
      <x/>
      <x v="1"/>
    </i>
    <i>
      <x v="1"/>
      <x v="2"/>
    </i>
    <i>
      <x v="2"/>
      <x v="3"/>
    </i>
    <i>
      <x v="3"/>
      <x v="8"/>
    </i>
    <i>
      <x v="4"/>
      <x v="5"/>
    </i>
    <i>
      <x v="5"/>
      <x v="12"/>
    </i>
    <i>
      <x v="6"/>
      <x v="6"/>
    </i>
    <i>
      <x v="7"/>
      <x v="13"/>
    </i>
    <i>
      <x v="8"/>
      <x v="10"/>
    </i>
    <i>
      <x v="9"/>
      <x v="14"/>
    </i>
    <i>
      <x v="10"/>
      <x v="7"/>
    </i>
    <i>
      <x v="11"/>
      <x v="11"/>
    </i>
    <i>
      <x v="12"/>
      <x v="15"/>
    </i>
    <i>
      <x v="13"/>
      <x v="16"/>
    </i>
    <i>
      <x v="14"/>
      <x v="9"/>
    </i>
    <i>
      <x v="15"/>
      <x v="4"/>
    </i>
    <i>
      <x v="16"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Contagem de Fonte dos Dados" fld="17" subtotal="count" baseField="0" baseItem="0"/>
    <dataField name="Contagem de Critérios PMVA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99" zoomScaleNormal="99" zoomScaleSheetLayoutView="90" workbookViewId="0">
      <pane xSplit="2" ySplit="1" topLeftCell="C35" activePane="bottomRight" state="frozen"/>
      <selection pane="topRight" activeCell="B1" sqref="B1"/>
      <selection pane="bottomLeft" activeCell="A3" sqref="A3"/>
      <selection pane="bottomRight" activeCell="P43" sqref="P43"/>
    </sheetView>
  </sheetViews>
  <sheetFormatPr defaultColWidth="9.140625" defaultRowHeight="18" customHeight="1" x14ac:dyDescent="0.25"/>
  <cols>
    <col min="1" max="1" width="2.7109375" style="1" customWidth="1"/>
    <col min="2" max="2" width="2.85546875" style="1" customWidth="1"/>
    <col min="3" max="3" width="8.85546875" style="1" customWidth="1"/>
    <col min="4" max="4" width="79.140625" style="1" customWidth="1"/>
    <col min="5" max="6" width="8.7109375" style="1" hidden="1" customWidth="1"/>
    <col min="7" max="7" width="8.7109375" style="9" hidden="1" customWidth="1"/>
    <col min="8" max="10" width="8.7109375" style="1" hidden="1" customWidth="1"/>
    <col min="11" max="11" width="14.42578125" style="233" customWidth="1"/>
    <col min="12" max="15" width="8.7109375" style="1" hidden="1" customWidth="1"/>
    <col min="16" max="16" width="21.85546875" style="1" customWidth="1"/>
    <col min="17" max="17" width="17.85546875" style="9" customWidth="1"/>
    <col min="18" max="16384" width="9.140625" style="1"/>
  </cols>
  <sheetData>
    <row r="1" spans="1:17" ht="30" customHeight="1" thickTop="1" thickBot="1" x14ac:dyDescent="0.3">
      <c r="A1" s="228" t="s">
        <v>379</v>
      </c>
      <c r="C1" s="226" t="s">
        <v>346</v>
      </c>
      <c r="D1" s="216" t="s">
        <v>87</v>
      </c>
      <c r="E1" s="195">
        <v>2010</v>
      </c>
      <c r="F1" s="195">
        <v>2011</v>
      </c>
      <c r="G1" s="195">
        <v>2012</v>
      </c>
      <c r="H1" s="195">
        <v>2013</v>
      </c>
      <c r="I1" s="195">
        <v>2014</v>
      </c>
      <c r="J1" s="195">
        <v>2015</v>
      </c>
      <c r="K1" s="232" t="s">
        <v>345</v>
      </c>
      <c r="L1" s="214">
        <v>2017</v>
      </c>
      <c r="M1" s="214">
        <v>2018</v>
      </c>
      <c r="N1" s="214">
        <v>2019</v>
      </c>
      <c r="O1" s="214">
        <v>2020</v>
      </c>
      <c r="P1" s="216" t="s">
        <v>329</v>
      </c>
      <c r="Q1" s="195" t="s">
        <v>89</v>
      </c>
    </row>
    <row r="2" spans="1:17" ht="18" customHeight="1" thickTop="1" x14ac:dyDescent="0.25">
      <c r="C2" s="193">
        <v>1</v>
      </c>
      <c r="D2" s="217" t="s">
        <v>91</v>
      </c>
      <c r="E2" s="15"/>
      <c r="F2" s="4"/>
      <c r="G2" s="193"/>
      <c r="H2" s="4"/>
      <c r="I2" s="4"/>
      <c r="J2" s="4"/>
      <c r="K2" s="231">
        <v>15.59</v>
      </c>
      <c r="L2" s="4"/>
      <c r="M2" s="4"/>
      <c r="N2" s="4"/>
      <c r="O2" s="4"/>
      <c r="P2" s="193" t="s">
        <v>178</v>
      </c>
      <c r="Q2" s="193" t="s">
        <v>371</v>
      </c>
    </row>
    <row r="3" spans="1:17" ht="18" customHeight="1" x14ac:dyDescent="0.25">
      <c r="C3" s="193">
        <v>2</v>
      </c>
      <c r="D3" s="217" t="s">
        <v>83</v>
      </c>
      <c r="E3" s="4"/>
      <c r="F3" s="4"/>
      <c r="G3" s="4"/>
      <c r="H3" s="4"/>
      <c r="I3" s="4"/>
      <c r="J3" s="4"/>
      <c r="K3" s="231">
        <v>8.2000000000000003E-2</v>
      </c>
      <c r="L3" s="4"/>
      <c r="M3" s="4"/>
      <c r="N3" s="4"/>
      <c r="O3" s="4"/>
      <c r="P3" s="193" t="s">
        <v>200</v>
      </c>
      <c r="Q3" s="193" t="s">
        <v>378</v>
      </c>
    </row>
    <row r="4" spans="1:17" ht="18" customHeight="1" x14ac:dyDescent="0.25">
      <c r="C4" s="193">
        <v>3</v>
      </c>
      <c r="D4" s="217" t="s">
        <v>212</v>
      </c>
      <c r="E4" s="15"/>
      <c r="F4" s="15"/>
      <c r="G4" s="15"/>
      <c r="H4" s="15"/>
      <c r="I4" s="15"/>
      <c r="J4" s="4"/>
      <c r="K4" s="231">
        <v>87.7</v>
      </c>
      <c r="L4" s="4"/>
      <c r="M4" s="4"/>
      <c r="N4" s="4"/>
      <c r="O4" s="4"/>
      <c r="P4" s="193" t="s">
        <v>178</v>
      </c>
      <c r="Q4" s="237" t="s">
        <v>380</v>
      </c>
    </row>
    <row r="5" spans="1:17" ht="18" customHeight="1" x14ac:dyDescent="0.25">
      <c r="C5" s="193">
        <v>4</v>
      </c>
      <c r="D5" s="217" t="s">
        <v>213</v>
      </c>
      <c r="E5" s="15"/>
      <c r="F5" s="15"/>
      <c r="G5" s="15"/>
      <c r="H5" s="15"/>
      <c r="I5" s="15"/>
      <c r="J5" s="4"/>
      <c r="K5" s="231">
        <v>61.58</v>
      </c>
      <c r="L5" s="4"/>
      <c r="M5" s="4"/>
      <c r="N5" s="4"/>
      <c r="O5" s="4"/>
      <c r="P5" s="193" t="s">
        <v>178</v>
      </c>
      <c r="Q5" s="193" t="s">
        <v>175</v>
      </c>
    </row>
    <row r="6" spans="1:17" ht="18" customHeight="1" x14ac:dyDescent="0.25">
      <c r="C6" s="193">
        <v>5</v>
      </c>
      <c r="D6" s="210" t="s">
        <v>97</v>
      </c>
      <c r="E6" s="4"/>
      <c r="F6" s="4"/>
      <c r="G6" s="193"/>
      <c r="H6" s="4"/>
      <c r="I6" s="4"/>
      <c r="J6" s="4"/>
      <c r="K6" s="231">
        <v>79.599999999999994</v>
      </c>
      <c r="L6" s="4"/>
      <c r="M6" s="4"/>
      <c r="N6" s="4"/>
      <c r="O6" s="4"/>
      <c r="P6" s="193" t="s">
        <v>178</v>
      </c>
      <c r="Q6" s="193" t="s">
        <v>375</v>
      </c>
    </row>
    <row r="7" spans="1:17" ht="18" customHeight="1" x14ac:dyDescent="0.25">
      <c r="C7" s="193">
        <v>6</v>
      </c>
      <c r="D7" s="210" t="s">
        <v>98</v>
      </c>
      <c r="E7" s="13"/>
      <c r="F7" s="13"/>
      <c r="G7" s="13"/>
      <c r="H7" s="13"/>
      <c r="I7" s="4"/>
      <c r="J7" s="4"/>
      <c r="K7" s="231">
        <v>10894</v>
      </c>
      <c r="L7" s="4"/>
      <c r="M7" s="4"/>
      <c r="N7" s="4"/>
      <c r="O7" s="4"/>
      <c r="P7" s="193" t="s">
        <v>184</v>
      </c>
      <c r="Q7" s="193" t="s">
        <v>175</v>
      </c>
    </row>
    <row r="8" spans="1:17" ht="18" customHeight="1" x14ac:dyDescent="0.25">
      <c r="C8" s="193">
        <v>7</v>
      </c>
      <c r="D8" s="217" t="s">
        <v>215</v>
      </c>
      <c r="E8" s="16"/>
      <c r="F8" s="16"/>
      <c r="G8" s="16"/>
      <c r="H8" s="16"/>
      <c r="I8" s="4"/>
      <c r="J8" s="4"/>
      <c r="K8" s="234">
        <v>836.74</v>
      </c>
      <c r="L8" s="4"/>
      <c r="M8" s="4"/>
      <c r="N8" s="4"/>
      <c r="O8" s="4"/>
      <c r="P8" s="193" t="s">
        <v>182</v>
      </c>
      <c r="Q8" s="235" t="s">
        <v>376</v>
      </c>
    </row>
    <row r="9" spans="1:17" ht="27" customHeight="1" x14ac:dyDescent="0.25">
      <c r="C9" s="193">
        <v>8</v>
      </c>
      <c r="D9" s="217" t="s">
        <v>342</v>
      </c>
      <c r="E9" s="20"/>
      <c r="F9" s="4"/>
      <c r="G9" s="24"/>
      <c r="H9" s="23"/>
      <c r="I9" s="4"/>
      <c r="J9" s="4"/>
      <c r="K9" s="231">
        <v>100</v>
      </c>
      <c r="L9" s="4"/>
      <c r="M9" s="4"/>
      <c r="N9" s="4"/>
      <c r="O9" s="4"/>
      <c r="P9" s="193" t="s">
        <v>178</v>
      </c>
      <c r="Q9" s="193" t="s">
        <v>175</v>
      </c>
    </row>
    <row r="10" spans="1:17" ht="18" customHeight="1" x14ac:dyDescent="0.25">
      <c r="C10" s="193">
        <v>9</v>
      </c>
      <c r="D10" s="217" t="s">
        <v>217</v>
      </c>
      <c r="E10" s="4"/>
      <c r="F10" s="4"/>
      <c r="G10" s="193"/>
      <c r="H10" s="4"/>
      <c r="I10" s="4"/>
      <c r="J10" s="4"/>
      <c r="K10" s="231">
        <v>0.97</v>
      </c>
      <c r="L10" s="4"/>
      <c r="M10" s="4"/>
      <c r="N10" s="4"/>
      <c r="O10" s="4"/>
      <c r="P10" s="193" t="s">
        <v>332</v>
      </c>
      <c r="Q10" s="193" t="s">
        <v>381</v>
      </c>
    </row>
    <row r="11" spans="1:17" ht="30" customHeight="1" x14ac:dyDescent="0.25">
      <c r="C11" s="193">
        <v>10</v>
      </c>
      <c r="D11" s="217" t="s">
        <v>341</v>
      </c>
      <c r="E11" s="23"/>
      <c r="F11" s="4"/>
      <c r="G11" s="193"/>
      <c r="H11" s="4"/>
      <c r="I11" s="4"/>
      <c r="J11" s="4"/>
      <c r="K11" s="231">
        <v>76</v>
      </c>
      <c r="L11" s="4"/>
      <c r="M11" s="4"/>
      <c r="N11" s="4"/>
      <c r="O11" s="4"/>
      <c r="P11" s="193" t="s">
        <v>178</v>
      </c>
      <c r="Q11" s="193" t="s">
        <v>381</v>
      </c>
    </row>
    <row r="12" spans="1:17" ht="18" customHeight="1" x14ac:dyDescent="0.25">
      <c r="C12" s="193">
        <v>11</v>
      </c>
      <c r="D12" s="217" t="s">
        <v>219</v>
      </c>
      <c r="E12" s="28"/>
      <c r="F12" s="28"/>
      <c r="G12" s="28"/>
      <c r="H12" s="13"/>
      <c r="I12" s="13"/>
      <c r="J12" s="4"/>
      <c r="K12" s="231">
        <v>3176.66</v>
      </c>
      <c r="L12" s="4"/>
      <c r="M12" s="4"/>
      <c r="N12" s="4"/>
      <c r="O12" s="4"/>
      <c r="P12" s="193" t="s">
        <v>182</v>
      </c>
      <c r="Q12" s="236" t="s">
        <v>376</v>
      </c>
    </row>
    <row r="13" spans="1:17" ht="30" customHeight="1" x14ac:dyDescent="0.25">
      <c r="C13" s="193">
        <v>12</v>
      </c>
      <c r="D13" s="217" t="s">
        <v>220</v>
      </c>
      <c r="E13" s="29"/>
      <c r="F13" s="29"/>
      <c r="G13" s="16"/>
      <c r="H13" s="16"/>
      <c r="I13" s="193"/>
      <c r="J13" s="25"/>
      <c r="K13" s="231"/>
      <c r="L13" s="25"/>
      <c r="M13" s="25"/>
      <c r="N13" s="25"/>
      <c r="O13" s="25"/>
      <c r="P13" s="26" t="s">
        <v>334</v>
      </c>
      <c r="Q13" s="193" t="s">
        <v>183</v>
      </c>
    </row>
    <row r="14" spans="1:17" ht="42" customHeight="1" x14ac:dyDescent="0.25">
      <c r="C14" s="193">
        <v>13</v>
      </c>
      <c r="D14" s="217" t="s">
        <v>118</v>
      </c>
      <c r="E14" s="193"/>
      <c r="F14" s="193"/>
      <c r="G14" s="193"/>
      <c r="H14" s="193"/>
      <c r="I14" s="4"/>
      <c r="J14" s="4"/>
      <c r="K14" s="231">
        <v>0</v>
      </c>
      <c r="L14" s="4"/>
      <c r="M14" s="4"/>
      <c r="N14" s="4"/>
      <c r="O14" s="4"/>
      <c r="P14" s="193" t="s">
        <v>189</v>
      </c>
      <c r="Q14" s="193" t="s">
        <v>382</v>
      </c>
    </row>
    <row r="15" spans="1:17" ht="24" customHeight="1" x14ac:dyDescent="0.25">
      <c r="C15" s="193">
        <v>14</v>
      </c>
      <c r="D15" s="217" t="s">
        <v>121</v>
      </c>
      <c r="E15" s="193"/>
      <c r="F15" s="4"/>
      <c r="G15" s="193"/>
      <c r="H15" s="193"/>
      <c r="I15" s="4"/>
      <c r="J15" s="4"/>
      <c r="K15" s="231">
        <v>61.43</v>
      </c>
      <c r="L15" s="4"/>
      <c r="M15" s="4"/>
      <c r="N15" s="4"/>
      <c r="O15" s="4"/>
      <c r="P15" s="193" t="s">
        <v>208</v>
      </c>
      <c r="Q15" s="193" t="s">
        <v>174</v>
      </c>
    </row>
    <row r="16" spans="1:17" ht="25.5" customHeight="1" x14ac:dyDescent="0.25">
      <c r="C16" s="193">
        <v>15</v>
      </c>
      <c r="D16" s="217" t="s">
        <v>235</v>
      </c>
      <c r="E16" s="193"/>
      <c r="F16" s="193"/>
      <c r="G16" s="193"/>
      <c r="H16" s="193"/>
      <c r="I16" s="4"/>
      <c r="J16" s="4"/>
      <c r="K16" s="231">
        <v>8.76</v>
      </c>
      <c r="L16" s="4"/>
      <c r="M16" s="4"/>
      <c r="N16" s="4"/>
      <c r="O16" s="4"/>
      <c r="P16" s="22" t="s">
        <v>333</v>
      </c>
      <c r="Q16" s="193" t="s">
        <v>384</v>
      </c>
    </row>
    <row r="17" spans="3:17" ht="18" customHeight="1" x14ac:dyDescent="0.25">
      <c r="C17" s="193">
        <v>16</v>
      </c>
      <c r="D17" s="217" t="s">
        <v>124</v>
      </c>
      <c r="E17" s="193"/>
      <c r="F17" s="193"/>
      <c r="G17" s="193"/>
      <c r="H17" s="193"/>
      <c r="I17" s="193"/>
      <c r="J17" s="193"/>
      <c r="K17" s="231">
        <v>0</v>
      </c>
      <c r="L17" s="193"/>
      <c r="M17" s="193"/>
      <c r="N17" s="193"/>
      <c r="O17" s="193"/>
      <c r="P17" s="193" t="s">
        <v>178</v>
      </c>
      <c r="Q17" s="193" t="s">
        <v>383</v>
      </c>
    </row>
    <row r="18" spans="3:17" ht="18" customHeight="1" x14ac:dyDescent="0.25">
      <c r="C18" s="193">
        <v>17</v>
      </c>
      <c r="D18" s="217" t="s">
        <v>239</v>
      </c>
      <c r="E18" s="4"/>
      <c r="F18" s="4"/>
      <c r="G18" s="193"/>
      <c r="H18" s="4"/>
      <c r="I18" s="4"/>
      <c r="J18" s="4"/>
      <c r="K18" s="231">
        <v>3</v>
      </c>
      <c r="L18" s="4"/>
      <c r="M18" s="4"/>
      <c r="N18" s="4"/>
      <c r="O18" s="4"/>
      <c r="P18" s="193" t="s">
        <v>178</v>
      </c>
      <c r="Q18" s="193" t="s">
        <v>383</v>
      </c>
    </row>
    <row r="19" spans="3:17" ht="30" customHeight="1" x14ac:dyDescent="0.25">
      <c r="C19" s="193">
        <v>18</v>
      </c>
      <c r="D19" s="217" t="s">
        <v>240</v>
      </c>
      <c r="E19" s="20"/>
      <c r="F19" s="4"/>
      <c r="G19" s="193"/>
      <c r="H19" s="4"/>
      <c r="I19" s="4"/>
      <c r="J19" s="4"/>
      <c r="K19" s="231">
        <v>100</v>
      </c>
      <c r="L19" s="4"/>
      <c r="M19" s="4"/>
      <c r="N19" s="4"/>
      <c r="O19" s="4"/>
      <c r="P19" s="193" t="s">
        <v>178</v>
      </c>
      <c r="Q19" s="193" t="s">
        <v>175</v>
      </c>
    </row>
    <row r="20" spans="3:17" ht="30" customHeight="1" x14ac:dyDescent="0.25">
      <c r="C20" s="193">
        <v>19</v>
      </c>
      <c r="D20" s="217" t="s">
        <v>241</v>
      </c>
      <c r="E20" s="4"/>
      <c r="F20" s="193"/>
      <c r="G20" s="14"/>
      <c r="H20" s="4"/>
      <c r="I20" s="4"/>
      <c r="J20" s="4"/>
      <c r="K20" s="231">
        <v>0.7</v>
      </c>
      <c r="L20" s="4"/>
      <c r="M20" s="4"/>
      <c r="N20" s="4"/>
      <c r="O20" s="4"/>
      <c r="P20" s="193" t="s">
        <v>185</v>
      </c>
      <c r="Q20" s="193" t="s">
        <v>377</v>
      </c>
    </row>
    <row r="21" spans="3:17" ht="30" customHeight="1" x14ac:dyDescent="0.25">
      <c r="C21" s="193">
        <v>20</v>
      </c>
      <c r="D21" s="217" t="s">
        <v>242</v>
      </c>
      <c r="E21" s="4"/>
      <c r="F21" s="4"/>
      <c r="G21" s="20"/>
      <c r="H21" s="20"/>
      <c r="I21" s="20"/>
      <c r="J21" s="4"/>
      <c r="K21" s="231">
        <v>40</v>
      </c>
      <c r="L21" s="4"/>
      <c r="M21" s="4"/>
      <c r="N21" s="4"/>
      <c r="O21" s="4"/>
      <c r="P21" s="193" t="s">
        <v>178</v>
      </c>
      <c r="Q21" s="193" t="s">
        <v>383</v>
      </c>
    </row>
    <row r="22" spans="3:17" ht="30" customHeight="1" x14ac:dyDescent="0.25">
      <c r="C22" s="193">
        <v>21</v>
      </c>
      <c r="D22" s="217" t="s">
        <v>243</v>
      </c>
      <c r="E22" s="4"/>
      <c r="F22" s="4"/>
      <c r="G22" s="20"/>
      <c r="H22" s="20"/>
      <c r="I22" s="20"/>
      <c r="J22" s="4"/>
      <c r="K22" s="231">
        <v>100</v>
      </c>
      <c r="L22" s="4"/>
      <c r="M22" s="4"/>
      <c r="N22" s="4"/>
      <c r="O22" s="4"/>
      <c r="P22" s="193" t="s">
        <v>178</v>
      </c>
      <c r="Q22" s="193" t="s">
        <v>383</v>
      </c>
    </row>
    <row r="23" spans="3:17" ht="30" customHeight="1" x14ac:dyDescent="0.25">
      <c r="C23" s="193">
        <v>22</v>
      </c>
      <c r="D23" s="217" t="s">
        <v>244</v>
      </c>
      <c r="E23" s="4"/>
      <c r="F23" s="4"/>
      <c r="G23" s="193"/>
      <c r="H23" s="4"/>
      <c r="I23" s="4"/>
      <c r="J23" s="4"/>
      <c r="K23" s="231">
        <v>0.5</v>
      </c>
      <c r="L23" s="4"/>
      <c r="M23" s="4"/>
      <c r="N23" s="4"/>
      <c r="O23" s="4"/>
      <c r="P23" s="193" t="s">
        <v>178</v>
      </c>
      <c r="Q23" s="193" t="s">
        <v>383</v>
      </c>
    </row>
    <row r="24" spans="3:17" ht="30" customHeight="1" x14ac:dyDescent="0.25">
      <c r="C24" s="193">
        <v>23</v>
      </c>
      <c r="D24" s="217" t="s">
        <v>246</v>
      </c>
      <c r="E24" s="20"/>
      <c r="F24" s="4"/>
      <c r="G24" s="193"/>
      <c r="H24" s="4"/>
      <c r="I24" s="4"/>
      <c r="J24" s="4"/>
      <c r="K24" s="231">
        <v>0</v>
      </c>
      <c r="L24" s="4"/>
      <c r="M24" s="4"/>
      <c r="N24" s="4"/>
      <c r="O24" s="4"/>
      <c r="P24" s="193" t="s">
        <v>178</v>
      </c>
      <c r="Q24" s="193" t="s">
        <v>383</v>
      </c>
    </row>
    <row r="25" spans="3:17" ht="29.25" customHeight="1" x14ac:dyDescent="0.25">
      <c r="C25" s="193">
        <v>24</v>
      </c>
      <c r="D25" s="217" t="s">
        <v>248</v>
      </c>
      <c r="E25" s="4"/>
      <c r="F25" s="4"/>
      <c r="G25" s="193"/>
      <c r="H25" s="4"/>
      <c r="I25" s="4"/>
      <c r="J25" s="4"/>
      <c r="K25" s="231">
        <v>0</v>
      </c>
      <c r="L25" s="4"/>
      <c r="M25" s="4"/>
      <c r="N25" s="4"/>
      <c r="O25" s="4"/>
      <c r="P25" s="193" t="s">
        <v>334</v>
      </c>
      <c r="Q25" s="193" t="s">
        <v>383</v>
      </c>
    </row>
    <row r="26" spans="3:17" ht="25.5" customHeight="1" x14ac:dyDescent="0.25">
      <c r="C26" s="193">
        <v>25</v>
      </c>
      <c r="D26" s="217" t="s">
        <v>364</v>
      </c>
      <c r="E26" s="4"/>
      <c r="F26" s="4"/>
      <c r="G26" s="193"/>
      <c r="H26" s="4"/>
      <c r="I26" s="4"/>
      <c r="J26" s="4"/>
      <c r="K26" s="231">
        <v>0</v>
      </c>
      <c r="L26" s="4"/>
      <c r="M26" s="4"/>
      <c r="N26" s="4"/>
      <c r="O26" s="4"/>
      <c r="P26" s="193" t="s">
        <v>178</v>
      </c>
      <c r="Q26" s="193" t="s">
        <v>383</v>
      </c>
    </row>
    <row r="27" spans="3:17" ht="18" customHeight="1" x14ac:dyDescent="0.25">
      <c r="C27" s="193">
        <v>26</v>
      </c>
      <c r="D27" s="217" t="s">
        <v>127</v>
      </c>
      <c r="E27" s="16"/>
      <c r="F27" s="16"/>
      <c r="G27" s="16"/>
      <c r="H27" s="16"/>
      <c r="I27" s="16"/>
      <c r="J27" s="4"/>
      <c r="K27" s="231">
        <v>0.37</v>
      </c>
      <c r="L27" s="4"/>
      <c r="M27" s="4"/>
      <c r="N27" s="4"/>
      <c r="O27" s="4"/>
      <c r="P27" s="193" t="s">
        <v>186</v>
      </c>
      <c r="Q27" s="193" t="s">
        <v>175</v>
      </c>
    </row>
    <row r="28" spans="3:17" ht="18" customHeight="1" x14ac:dyDescent="0.25">
      <c r="C28" s="193">
        <v>27</v>
      </c>
      <c r="D28" s="217" t="s">
        <v>251</v>
      </c>
      <c r="E28" s="4"/>
      <c r="F28" s="4"/>
      <c r="G28" s="193"/>
      <c r="H28" s="4"/>
      <c r="I28" s="13"/>
      <c r="J28" s="13"/>
      <c r="K28" s="231">
        <v>2.0000000000000001E-4</v>
      </c>
      <c r="L28" s="13"/>
      <c r="M28" s="13"/>
      <c r="N28" s="13"/>
      <c r="O28" s="13"/>
      <c r="P28" s="193" t="s">
        <v>201</v>
      </c>
      <c r="Q28" s="193" t="s">
        <v>383</v>
      </c>
    </row>
    <row r="29" spans="3:17" ht="30" customHeight="1" x14ac:dyDescent="0.25">
      <c r="C29" s="193">
        <v>28</v>
      </c>
      <c r="D29" s="217" t="s">
        <v>372</v>
      </c>
      <c r="E29" s="4"/>
      <c r="F29" s="4"/>
      <c r="G29" s="16"/>
      <c r="H29" s="4"/>
      <c r="I29" s="4"/>
      <c r="J29" s="4"/>
      <c r="K29" s="231">
        <v>2</v>
      </c>
      <c r="L29" s="4"/>
      <c r="M29" s="4"/>
      <c r="N29" s="4"/>
      <c r="O29" s="4"/>
      <c r="P29" s="193" t="s">
        <v>187</v>
      </c>
      <c r="Q29" s="193" t="s">
        <v>383</v>
      </c>
    </row>
    <row r="30" spans="3:17" ht="30" customHeight="1" x14ac:dyDescent="0.25">
      <c r="C30" s="193">
        <v>29</v>
      </c>
      <c r="D30" s="217" t="s">
        <v>131</v>
      </c>
      <c r="E30" s="34"/>
      <c r="F30" s="34"/>
      <c r="G30" s="34"/>
      <c r="H30" s="34"/>
      <c r="I30" s="34"/>
      <c r="J30" s="4"/>
      <c r="K30" s="231">
        <v>4000</v>
      </c>
      <c r="L30" s="4"/>
      <c r="M30" s="4"/>
      <c r="N30" s="4"/>
      <c r="O30" s="4"/>
      <c r="P30" s="193" t="s">
        <v>188</v>
      </c>
      <c r="Q30" s="193" t="s">
        <v>383</v>
      </c>
    </row>
    <row r="31" spans="3:17" ht="28.5" x14ac:dyDescent="0.25">
      <c r="C31" s="193">
        <v>30</v>
      </c>
      <c r="D31" s="217" t="s">
        <v>256</v>
      </c>
      <c r="E31" s="20"/>
      <c r="F31" s="187"/>
      <c r="G31" s="187"/>
      <c r="H31" s="187"/>
      <c r="I31" s="187"/>
      <c r="J31" s="187"/>
      <c r="K31" s="231">
        <v>100</v>
      </c>
      <c r="L31" s="4"/>
      <c r="M31" s="4"/>
      <c r="N31" s="4"/>
      <c r="O31" s="4"/>
      <c r="P31" s="193" t="s">
        <v>178</v>
      </c>
      <c r="Q31" s="193" t="s">
        <v>373</v>
      </c>
    </row>
    <row r="32" spans="3:17" ht="18" customHeight="1" x14ac:dyDescent="0.25">
      <c r="C32" s="193">
        <v>31</v>
      </c>
      <c r="D32" s="217" t="s">
        <v>257</v>
      </c>
      <c r="E32" s="27"/>
      <c r="F32" s="27"/>
      <c r="G32" s="27"/>
      <c r="H32" s="4"/>
      <c r="I32" s="4"/>
      <c r="J32" s="4"/>
      <c r="K32" s="231">
        <v>0</v>
      </c>
      <c r="L32" s="4"/>
      <c r="M32" s="4"/>
      <c r="N32" s="4"/>
      <c r="O32" s="4"/>
      <c r="P32" s="193" t="s">
        <v>178</v>
      </c>
      <c r="Q32" s="193" t="s">
        <v>373</v>
      </c>
    </row>
    <row r="33" spans="1:17" ht="18" customHeight="1" x14ac:dyDescent="0.25">
      <c r="C33" s="193">
        <v>32</v>
      </c>
      <c r="D33" s="217" t="s">
        <v>258</v>
      </c>
      <c r="E33" s="215"/>
      <c r="F33" s="4"/>
      <c r="G33" s="193"/>
      <c r="H33" s="4"/>
      <c r="I33" s="4"/>
      <c r="J33" s="4"/>
      <c r="K33" s="231">
        <v>100</v>
      </c>
      <c r="L33" s="4"/>
      <c r="M33" s="4"/>
      <c r="N33" s="4"/>
      <c r="O33" s="4"/>
      <c r="P33" s="193" t="s">
        <v>178</v>
      </c>
      <c r="Q33" s="193" t="s">
        <v>373</v>
      </c>
    </row>
    <row r="34" spans="1:17" ht="18" customHeight="1" x14ac:dyDescent="0.25">
      <c r="C34" s="193">
        <v>33</v>
      </c>
      <c r="D34" s="217" t="s">
        <v>259</v>
      </c>
      <c r="E34" s="193"/>
      <c r="F34" s="4"/>
      <c r="G34" s="193"/>
      <c r="H34" s="4"/>
      <c r="I34" s="4"/>
      <c r="J34" s="4"/>
      <c r="K34" s="231">
        <v>100</v>
      </c>
      <c r="L34" s="4"/>
      <c r="M34" s="4"/>
      <c r="N34" s="4"/>
      <c r="O34" s="4"/>
      <c r="P34" s="193" t="s">
        <v>178</v>
      </c>
      <c r="Q34" s="193" t="s">
        <v>373</v>
      </c>
    </row>
    <row r="35" spans="1:17" ht="18" customHeight="1" x14ac:dyDescent="0.25">
      <c r="C35" s="193">
        <v>34</v>
      </c>
      <c r="D35" s="217" t="s">
        <v>260</v>
      </c>
      <c r="E35" s="193"/>
      <c r="F35" s="4"/>
      <c r="G35" s="193"/>
      <c r="H35" s="4"/>
      <c r="I35" s="4"/>
      <c r="J35" s="4"/>
      <c r="K35" s="231">
        <v>41</v>
      </c>
      <c r="L35" s="4"/>
      <c r="M35" s="4"/>
      <c r="N35" s="4"/>
      <c r="O35" s="4"/>
      <c r="P35" s="193" t="s">
        <v>178</v>
      </c>
      <c r="Q35" s="193" t="s">
        <v>373</v>
      </c>
    </row>
    <row r="36" spans="1:17" ht="30" customHeight="1" x14ac:dyDescent="0.25">
      <c r="C36" s="193">
        <v>35</v>
      </c>
      <c r="D36" s="217" t="s">
        <v>261</v>
      </c>
      <c r="E36" s="193"/>
      <c r="F36" s="187"/>
      <c r="G36" s="187"/>
      <c r="H36" s="187"/>
      <c r="I36" s="187"/>
      <c r="J36" s="186"/>
      <c r="K36" s="231">
        <v>100</v>
      </c>
      <c r="L36" s="4"/>
      <c r="M36" s="4"/>
      <c r="N36" s="4"/>
      <c r="O36" s="4"/>
      <c r="P36" s="193" t="s">
        <v>178</v>
      </c>
      <c r="Q36" s="193" t="s">
        <v>373</v>
      </c>
    </row>
    <row r="37" spans="1:17" ht="30" customHeight="1" x14ac:dyDescent="0.25">
      <c r="C37" s="193">
        <v>36</v>
      </c>
      <c r="D37" s="217" t="s">
        <v>262</v>
      </c>
      <c r="E37" s="4"/>
      <c r="F37" s="4"/>
      <c r="G37" s="193"/>
      <c r="H37" s="4"/>
      <c r="I37" s="4"/>
      <c r="J37" s="4"/>
      <c r="K37" s="231">
        <v>100</v>
      </c>
      <c r="L37" s="4"/>
      <c r="M37" s="4"/>
      <c r="N37" s="4"/>
      <c r="O37" s="4"/>
      <c r="P37" s="193" t="s">
        <v>178</v>
      </c>
      <c r="Q37" s="193" t="s">
        <v>373</v>
      </c>
    </row>
    <row r="38" spans="1:17" ht="30" customHeight="1" x14ac:dyDescent="0.25">
      <c r="C38" s="193">
        <v>37</v>
      </c>
      <c r="D38" s="217" t="s">
        <v>263</v>
      </c>
      <c r="E38" s="27"/>
      <c r="F38" s="4"/>
      <c r="G38" s="193"/>
      <c r="H38" s="4"/>
      <c r="I38" s="4"/>
      <c r="J38" s="4"/>
      <c r="K38" s="231">
        <v>100</v>
      </c>
      <c r="L38" s="4"/>
      <c r="M38" s="4"/>
      <c r="N38" s="4"/>
      <c r="O38" s="4"/>
      <c r="P38" s="193" t="s">
        <v>178</v>
      </c>
      <c r="Q38" s="193" t="s">
        <v>373</v>
      </c>
    </row>
    <row r="39" spans="1:17" ht="30" customHeight="1" x14ac:dyDescent="0.25">
      <c r="C39" s="193">
        <v>38</v>
      </c>
      <c r="D39" s="217" t="s">
        <v>264</v>
      </c>
      <c r="E39" s="4"/>
      <c r="F39" s="19"/>
      <c r="G39" s="19"/>
      <c r="H39" s="19"/>
      <c r="I39" s="19"/>
      <c r="J39" s="19"/>
      <c r="K39" s="231">
        <v>174</v>
      </c>
      <c r="L39" s="19"/>
      <c r="M39" s="19"/>
      <c r="N39" s="19"/>
      <c r="O39" s="19"/>
      <c r="P39" s="193" t="s">
        <v>190</v>
      </c>
      <c r="Q39" s="193" t="s">
        <v>373</v>
      </c>
    </row>
    <row r="40" spans="1:17" ht="30" customHeight="1" x14ac:dyDescent="0.25">
      <c r="C40" s="193">
        <v>39</v>
      </c>
      <c r="D40" s="217" t="s">
        <v>265</v>
      </c>
      <c r="E40" s="16"/>
      <c r="F40" s="16"/>
      <c r="G40" s="16"/>
      <c r="H40" s="16"/>
      <c r="I40" s="62"/>
      <c r="J40" s="62"/>
      <c r="K40" s="231">
        <v>183</v>
      </c>
      <c r="L40" s="4"/>
      <c r="M40" s="4"/>
      <c r="N40" s="4"/>
      <c r="O40" s="4"/>
      <c r="P40" s="193" t="s">
        <v>190</v>
      </c>
      <c r="Q40" s="193" t="s">
        <v>373</v>
      </c>
    </row>
    <row r="41" spans="1:17" ht="30" customHeight="1" thickBot="1" x14ac:dyDescent="0.3">
      <c r="A41" s="217"/>
      <c r="C41" s="193">
        <v>40</v>
      </c>
      <c r="D41" s="217" t="s">
        <v>266</v>
      </c>
      <c r="E41" s="7"/>
      <c r="F41" s="7"/>
      <c r="G41" s="18"/>
      <c r="H41" s="17"/>
      <c r="I41" s="7"/>
      <c r="J41" s="7"/>
      <c r="K41" s="231">
        <v>20</v>
      </c>
      <c r="L41" s="7"/>
      <c r="M41" s="7"/>
      <c r="N41" s="7"/>
      <c r="O41" s="7"/>
      <c r="P41" s="193" t="s">
        <v>178</v>
      </c>
      <c r="Q41" s="193" t="s">
        <v>373</v>
      </c>
    </row>
    <row r="42" spans="1:17" ht="18" customHeight="1" thickTop="1" x14ac:dyDescent="0.25">
      <c r="C42" s="193">
        <v>41</v>
      </c>
      <c r="D42" s="217" t="s">
        <v>148</v>
      </c>
      <c r="K42" s="231">
        <v>14935</v>
      </c>
      <c r="P42" s="193" t="s">
        <v>177</v>
      </c>
      <c r="Q42" s="193" t="s">
        <v>174</v>
      </c>
    </row>
    <row r="43" spans="1:17" ht="18" customHeight="1" x14ac:dyDescent="0.25">
      <c r="C43" s="193">
        <v>42</v>
      </c>
      <c r="D43" s="217" t="s">
        <v>268</v>
      </c>
      <c r="K43" s="231">
        <v>50216</v>
      </c>
      <c r="P43" s="193" t="s">
        <v>177</v>
      </c>
      <c r="Q43" s="193" t="s">
        <v>174</v>
      </c>
    </row>
    <row r="44" spans="1:17" ht="18" customHeight="1" x14ac:dyDescent="0.25">
      <c r="C44" s="193">
        <v>43</v>
      </c>
      <c r="D44" s="210" t="s">
        <v>164</v>
      </c>
      <c r="K44" s="231">
        <v>346.95</v>
      </c>
      <c r="P44" s="193" t="s">
        <v>202</v>
      </c>
      <c r="Q44" s="193" t="s">
        <v>176</v>
      </c>
    </row>
    <row r="45" spans="1:17" ht="18" customHeight="1" x14ac:dyDescent="0.25">
      <c r="C45" s="193">
        <v>44</v>
      </c>
      <c r="D45" s="4" t="s">
        <v>343</v>
      </c>
      <c r="K45" s="231">
        <v>0.72</v>
      </c>
      <c r="P45" s="193" t="s">
        <v>334</v>
      </c>
      <c r="Q45" s="193" t="s">
        <v>383</v>
      </c>
    </row>
    <row r="46" spans="1:17" ht="18" customHeight="1" x14ac:dyDescent="0.25">
      <c r="C46" s="193">
        <v>45</v>
      </c>
      <c r="D46" s="4" t="s">
        <v>344</v>
      </c>
      <c r="K46" s="231">
        <v>1E-4</v>
      </c>
      <c r="L46" s="4" t="s">
        <v>334</v>
      </c>
      <c r="M46" s="193"/>
      <c r="P46" s="193" t="s">
        <v>334</v>
      </c>
      <c r="Q46" s="193" t="s">
        <v>383</v>
      </c>
    </row>
    <row r="47" spans="1:17" ht="18" customHeight="1" x14ac:dyDescent="0.25">
      <c r="C47" s="193">
        <v>46</v>
      </c>
      <c r="D47" s="4" t="s">
        <v>347</v>
      </c>
      <c r="E47" s="4"/>
      <c r="F47" s="4" t="s">
        <v>334</v>
      </c>
      <c r="G47" s="193"/>
      <c r="K47" s="231">
        <v>1E-4</v>
      </c>
      <c r="L47" s="4" t="s">
        <v>334</v>
      </c>
      <c r="M47" s="193"/>
      <c r="P47" s="193" t="s">
        <v>334</v>
      </c>
      <c r="Q47" s="193" t="s">
        <v>383</v>
      </c>
    </row>
    <row r="48" spans="1:17" ht="18" customHeight="1" x14ac:dyDescent="0.25">
      <c r="C48" s="193">
        <v>47</v>
      </c>
      <c r="D48" s="4" t="s">
        <v>348</v>
      </c>
      <c r="E48" s="4"/>
      <c r="F48" s="4"/>
      <c r="G48" s="193"/>
      <c r="K48" s="231">
        <v>0</v>
      </c>
      <c r="L48" s="4"/>
      <c r="M48" s="193"/>
      <c r="P48" s="193" t="s">
        <v>346</v>
      </c>
      <c r="Q48" s="193" t="s">
        <v>383</v>
      </c>
    </row>
    <row r="49" spans="1:17" ht="18" customHeight="1" x14ac:dyDescent="0.25">
      <c r="C49" s="193">
        <v>48</v>
      </c>
      <c r="D49" s="4" t="s">
        <v>350</v>
      </c>
      <c r="E49" s="4"/>
      <c r="F49" s="4"/>
      <c r="G49" s="193"/>
      <c r="K49" s="231">
        <v>200</v>
      </c>
      <c r="L49" s="4"/>
      <c r="M49" s="193"/>
      <c r="P49" s="193" t="s">
        <v>349</v>
      </c>
      <c r="Q49" s="193" t="s">
        <v>383</v>
      </c>
    </row>
    <row r="50" spans="1:17" ht="18" customHeight="1" x14ac:dyDescent="0.25">
      <c r="C50" s="193">
        <v>49</v>
      </c>
      <c r="D50" s="4" t="s">
        <v>351</v>
      </c>
      <c r="E50" s="4"/>
      <c r="F50" s="4"/>
      <c r="G50" s="193"/>
      <c r="K50" s="231">
        <v>28</v>
      </c>
      <c r="L50" s="4"/>
      <c r="M50" s="193"/>
      <c r="P50" s="193" t="s">
        <v>349</v>
      </c>
      <c r="Q50" s="193" t="s">
        <v>383</v>
      </c>
    </row>
    <row r="51" spans="1:17" ht="18" customHeight="1" x14ac:dyDescent="0.25">
      <c r="C51" s="193">
        <v>50</v>
      </c>
      <c r="D51" s="4" t="s">
        <v>352</v>
      </c>
      <c r="E51" s="4"/>
      <c r="F51" s="4"/>
      <c r="G51" s="193"/>
      <c r="K51" s="231">
        <v>30</v>
      </c>
      <c r="L51" s="4"/>
      <c r="M51" s="193"/>
      <c r="P51" s="193" t="s">
        <v>349</v>
      </c>
      <c r="Q51" s="193" t="s">
        <v>383</v>
      </c>
    </row>
    <row r="52" spans="1:17" ht="18" customHeight="1" x14ac:dyDescent="0.25">
      <c r="C52" s="193">
        <v>51</v>
      </c>
      <c r="D52" s="4" t="s">
        <v>353</v>
      </c>
      <c r="E52" s="4"/>
      <c r="F52" s="4"/>
      <c r="G52" s="193"/>
      <c r="K52" s="231">
        <v>10</v>
      </c>
      <c r="L52" s="4"/>
      <c r="M52" s="193"/>
      <c r="P52" s="193" t="s">
        <v>349</v>
      </c>
      <c r="Q52" s="193" t="s">
        <v>383</v>
      </c>
    </row>
    <row r="53" spans="1:17" ht="33" customHeight="1" x14ac:dyDescent="0.25">
      <c r="C53" s="193">
        <v>52</v>
      </c>
      <c r="D53" s="227" t="s">
        <v>356</v>
      </c>
      <c r="E53" s="4"/>
      <c r="F53" s="4"/>
      <c r="G53" s="193"/>
      <c r="K53" s="231">
        <v>35</v>
      </c>
      <c r="L53" s="4"/>
      <c r="M53" s="193"/>
      <c r="P53" s="193" t="s">
        <v>357</v>
      </c>
      <c r="Q53" s="193" t="s">
        <v>383</v>
      </c>
    </row>
    <row r="54" spans="1:17" ht="32.25" customHeight="1" x14ac:dyDescent="0.25">
      <c r="C54" s="193">
        <v>53</v>
      </c>
      <c r="D54" s="227" t="s">
        <v>361</v>
      </c>
      <c r="E54" s="4"/>
      <c r="F54" s="4"/>
      <c r="G54" s="193"/>
      <c r="K54" s="231">
        <v>10</v>
      </c>
      <c r="L54" s="4"/>
      <c r="M54" s="193"/>
      <c r="P54" s="193" t="s">
        <v>349</v>
      </c>
      <c r="Q54" s="193" t="s">
        <v>383</v>
      </c>
    </row>
    <row r="55" spans="1:17" ht="32.25" customHeight="1" x14ac:dyDescent="0.25">
      <c r="C55" s="193">
        <v>54</v>
      </c>
      <c r="D55" s="227" t="s">
        <v>362</v>
      </c>
      <c r="E55" s="4"/>
      <c r="F55" s="4"/>
      <c r="G55" s="193"/>
      <c r="K55" s="231">
        <v>0</v>
      </c>
      <c r="L55" s="4"/>
      <c r="M55" s="193"/>
      <c r="P55" s="193"/>
      <c r="Q55" s="193" t="s">
        <v>383</v>
      </c>
    </row>
    <row r="56" spans="1:17" ht="36" customHeight="1" x14ac:dyDescent="0.25">
      <c r="C56" s="193">
        <v>55</v>
      </c>
      <c r="D56" s="227" t="s">
        <v>363</v>
      </c>
      <c r="E56" s="4"/>
      <c r="F56" s="4"/>
      <c r="G56" s="193"/>
      <c r="K56" s="231">
        <v>0</v>
      </c>
      <c r="L56" s="4"/>
      <c r="M56" s="193"/>
      <c r="P56" s="193" t="s">
        <v>349</v>
      </c>
      <c r="Q56" s="193" t="s">
        <v>383</v>
      </c>
    </row>
    <row r="57" spans="1:17" ht="35.25" customHeight="1" x14ac:dyDescent="0.25">
      <c r="C57" s="193">
        <v>56</v>
      </c>
      <c r="D57" s="227" t="s">
        <v>360</v>
      </c>
      <c r="E57" s="4"/>
      <c r="F57" s="4"/>
      <c r="G57" s="193"/>
      <c r="K57" s="231">
        <v>1</v>
      </c>
      <c r="L57" s="4"/>
      <c r="M57" s="193"/>
      <c r="P57" s="193" t="s">
        <v>346</v>
      </c>
      <c r="Q57" s="193" t="s">
        <v>383</v>
      </c>
    </row>
    <row r="58" spans="1:17" ht="18" customHeight="1" x14ac:dyDescent="0.25">
      <c r="C58" s="193">
        <v>57</v>
      </c>
      <c r="D58" s="4" t="s">
        <v>354</v>
      </c>
      <c r="E58" s="4"/>
      <c r="F58" s="4"/>
      <c r="G58" s="193"/>
      <c r="K58" s="231">
        <v>0</v>
      </c>
      <c r="L58" s="4"/>
      <c r="M58" s="193"/>
      <c r="P58" s="193" t="s">
        <v>349</v>
      </c>
      <c r="Q58" s="193" t="s">
        <v>383</v>
      </c>
    </row>
    <row r="59" spans="1:17" ht="30.75" customHeight="1" x14ac:dyDescent="0.25">
      <c r="C59" s="193">
        <v>58</v>
      </c>
      <c r="D59" s="227" t="s">
        <v>359</v>
      </c>
      <c r="E59" s="4"/>
      <c r="F59" s="4"/>
      <c r="G59" s="193"/>
      <c r="K59" s="231">
        <v>1000</v>
      </c>
      <c r="L59" s="4"/>
      <c r="M59" s="193"/>
      <c r="P59" s="193" t="s">
        <v>349</v>
      </c>
      <c r="Q59" s="193" t="s">
        <v>383</v>
      </c>
    </row>
    <row r="60" spans="1:17" ht="34.5" customHeight="1" x14ac:dyDescent="0.25">
      <c r="C60" s="193">
        <v>59</v>
      </c>
      <c r="D60" s="227" t="s">
        <v>355</v>
      </c>
      <c r="E60" s="4"/>
      <c r="F60" s="4"/>
      <c r="G60" s="193"/>
      <c r="K60" s="231">
        <v>1</v>
      </c>
      <c r="L60" s="4"/>
      <c r="M60" s="193"/>
      <c r="P60" s="193" t="s">
        <v>349</v>
      </c>
      <c r="Q60" s="193" t="s">
        <v>374</v>
      </c>
    </row>
    <row r="61" spans="1:17" ht="34.5" customHeight="1" x14ac:dyDescent="0.25">
      <c r="C61" s="193">
        <v>60</v>
      </c>
      <c r="D61" s="227" t="s">
        <v>358</v>
      </c>
      <c r="E61" s="4"/>
      <c r="F61" s="4"/>
      <c r="G61" s="193"/>
      <c r="K61" s="231">
        <v>18</v>
      </c>
      <c r="L61" s="4"/>
      <c r="M61" s="193"/>
      <c r="P61" s="193" t="s">
        <v>178</v>
      </c>
      <c r="Q61" s="193" t="s">
        <v>383</v>
      </c>
    </row>
    <row r="62" spans="1:17" ht="18" customHeight="1" x14ac:dyDescent="0.25">
      <c r="G62" s="1"/>
      <c r="Q62" s="1"/>
    </row>
    <row r="63" spans="1:17" ht="18" customHeight="1" x14ac:dyDescent="0.25">
      <c r="A63" s="229" t="s">
        <v>369</v>
      </c>
      <c r="G63" s="1"/>
      <c r="Q63" s="1"/>
    </row>
    <row r="64" spans="1:17" ht="18" customHeight="1" x14ac:dyDescent="0.25">
      <c r="A64" s="229" t="s">
        <v>367</v>
      </c>
      <c r="G64" s="1"/>
      <c r="Q64" s="1"/>
    </row>
    <row r="65" spans="1:17" ht="18" customHeight="1" x14ac:dyDescent="0.25">
      <c r="A65" s="229" t="s">
        <v>366</v>
      </c>
      <c r="G65" s="1"/>
      <c r="Q65" s="1"/>
    </row>
    <row r="66" spans="1:17" ht="18" customHeight="1" x14ac:dyDescent="0.25">
      <c r="A66" s="229" t="s">
        <v>365</v>
      </c>
    </row>
    <row r="67" spans="1:17" ht="18" customHeight="1" x14ac:dyDescent="0.25">
      <c r="A67" s="229" t="s">
        <v>368</v>
      </c>
    </row>
    <row r="69" spans="1:17" ht="69" customHeight="1" x14ac:dyDescent="0.25">
      <c r="A69" s="230" t="s">
        <v>370</v>
      </c>
    </row>
  </sheetData>
  <printOptions horizontalCentered="1"/>
  <pageMargins left="0.7" right="0.7" top="0.75" bottom="0.75" header="0.3" footer="0.3"/>
  <pageSetup paperSize="9" scale="98" fitToHeight="0" orientation="landscape" verticalDpi="300" r:id="rId1"/>
  <headerFooter>
    <oddHeader>&amp;C&amp;"Arial,Negrito"&amp;14INDICADORES DA ABNT NBR ISO 37120:2017</oddHeader>
    <oddFooter>&amp;R&amp;"Arial,Normal"CBCS - Conselho Brasileiro de Construção Sustentável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selection activeCell="F7" sqref="F7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57.75" thickTop="1" x14ac:dyDescent="0.25">
      <c r="A3" s="275" t="s">
        <v>107</v>
      </c>
      <c r="B3" s="124" t="s">
        <v>39</v>
      </c>
      <c r="C3" s="124" t="s">
        <v>92</v>
      </c>
      <c r="D3" s="125" t="s">
        <v>229</v>
      </c>
      <c r="E3" s="139"/>
      <c r="F3" s="171"/>
      <c r="G3" s="82"/>
      <c r="H3" s="171"/>
      <c r="I3" s="171"/>
      <c r="J3" s="171"/>
      <c r="K3" s="81"/>
      <c r="L3" s="130">
        <f>COUNTA(E3:K3)</f>
        <v>0</v>
      </c>
      <c r="M3" s="131"/>
      <c r="N3" s="131"/>
      <c r="O3" s="131"/>
      <c r="P3" s="132"/>
      <c r="Q3" s="141" t="str">
        <f t="shared" ref="Q3:Q8" si="0">IF(L3&lt;3,"Dados insuficientes")</f>
        <v>Dados insuficientes</v>
      </c>
    </row>
    <row r="4" spans="1:17" ht="42.75" x14ac:dyDescent="0.25">
      <c r="A4" s="276"/>
      <c r="B4" s="32" t="s">
        <v>40</v>
      </c>
      <c r="C4" s="32" t="s">
        <v>92</v>
      </c>
      <c r="D4" s="49" t="s">
        <v>230</v>
      </c>
      <c r="E4" s="38"/>
      <c r="F4" s="4"/>
      <c r="G4" s="3"/>
      <c r="H4" s="4"/>
      <c r="I4" s="4"/>
      <c r="J4" s="4"/>
      <c r="K4" s="5"/>
      <c r="L4" s="166">
        <f t="shared" ref="L4:L8" si="1">COUNTA(E4:K4)</f>
        <v>0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76"/>
      <c r="B5" s="3" t="s">
        <v>41</v>
      </c>
      <c r="C5" s="3" t="s">
        <v>93</v>
      </c>
      <c r="D5" s="50" t="s">
        <v>231</v>
      </c>
      <c r="E5" s="38"/>
      <c r="F5" s="4"/>
      <c r="G5" s="20">
        <v>0.64649999999999996</v>
      </c>
      <c r="H5" s="4"/>
      <c r="I5" s="4"/>
      <c r="J5" s="4"/>
      <c r="K5" s="5"/>
      <c r="L5" s="166">
        <f t="shared" si="1"/>
        <v>1</v>
      </c>
      <c r="M5" s="59"/>
      <c r="N5" s="59"/>
      <c r="O5" s="59"/>
      <c r="P5" s="68"/>
      <c r="Q5" s="170" t="str">
        <f t="shared" si="0"/>
        <v>Dados insuficientes</v>
      </c>
    </row>
    <row r="6" spans="1:17" ht="42.75" x14ac:dyDescent="0.25">
      <c r="A6" s="276"/>
      <c r="B6" s="3" t="s">
        <v>42</v>
      </c>
      <c r="C6" s="3" t="s">
        <v>93</v>
      </c>
      <c r="D6" s="49" t="s">
        <v>232</v>
      </c>
      <c r="E6" s="38"/>
      <c r="F6" s="4"/>
      <c r="G6" s="3"/>
      <c r="H6" s="4"/>
      <c r="I6" s="4"/>
      <c r="J6" s="4"/>
      <c r="K6" s="5"/>
      <c r="L6" s="166">
        <f t="shared" si="1"/>
        <v>0</v>
      </c>
      <c r="M6" s="59"/>
      <c r="N6" s="59"/>
      <c r="O6" s="59"/>
      <c r="P6" s="68"/>
      <c r="Q6" s="170" t="str">
        <f t="shared" si="0"/>
        <v>Dados insuficientes</v>
      </c>
    </row>
    <row r="7" spans="1:17" ht="42.75" x14ac:dyDescent="0.25">
      <c r="A7" s="276"/>
      <c r="B7" s="3" t="s">
        <v>43</v>
      </c>
      <c r="C7" s="3" t="s">
        <v>93</v>
      </c>
      <c r="D7" s="30" t="s">
        <v>233</v>
      </c>
      <c r="E7" s="38"/>
      <c r="F7" s="4"/>
      <c r="G7" s="3"/>
      <c r="H7" s="4"/>
      <c r="I7" s="4"/>
      <c r="J7" s="4"/>
      <c r="K7" s="5"/>
      <c r="L7" s="166">
        <f t="shared" si="1"/>
        <v>0</v>
      </c>
      <c r="M7" s="59"/>
      <c r="N7" s="59"/>
      <c r="O7" s="59"/>
      <c r="P7" s="68"/>
      <c r="Q7" s="170" t="str">
        <f t="shared" si="0"/>
        <v>Dados insuficientes</v>
      </c>
    </row>
    <row r="8" spans="1:17" ht="43.5" thickBot="1" x14ac:dyDescent="0.3">
      <c r="A8" s="277"/>
      <c r="B8" s="6" t="s">
        <v>44</v>
      </c>
      <c r="C8" s="6" t="s">
        <v>93</v>
      </c>
      <c r="D8" s="51" t="s">
        <v>234</v>
      </c>
      <c r="E8" s="172"/>
      <c r="F8" s="173"/>
      <c r="G8" s="173"/>
      <c r="H8" s="173"/>
      <c r="I8" s="173"/>
      <c r="J8" s="173"/>
      <c r="K8" s="174"/>
      <c r="L8" s="120">
        <f t="shared" si="1"/>
        <v>0</v>
      </c>
      <c r="M8" s="48"/>
      <c r="N8" s="168"/>
      <c r="O8" s="168"/>
      <c r="P8" s="169"/>
      <c r="Q8" s="160" t="str">
        <f t="shared" si="0"/>
        <v>Dados insuficientes</v>
      </c>
    </row>
    <row r="9" spans="1:17" ht="20.100000000000001" customHeight="1" thickTop="1" x14ac:dyDescent="0.25"/>
    <row r="10" spans="1:17" s="2" customFormat="1" ht="20.100000000000001" customHeight="1" x14ac:dyDescent="0.25">
      <c r="B10" s="9"/>
      <c r="C10" s="9"/>
      <c r="D10" s="1"/>
      <c r="E10" s="1"/>
      <c r="F10" s="1"/>
      <c r="G10" s="9"/>
      <c r="H10" s="1"/>
      <c r="I10" s="1"/>
      <c r="J10" s="1"/>
      <c r="K10" s="1"/>
      <c r="L10" s="73"/>
      <c r="M10" s="1"/>
      <c r="N10" s="1"/>
      <c r="O10" s="1"/>
      <c r="P10" s="1"/>
      <c r="Q10" s="9"/>
    </row>
    <row r="11" spans="1:17" s="2" customFormat="1" ht="20.100000000000001" customHeight="1" x14ac:dyDescent="0.25">
      <c r="B11" s="9"/>
      <c r="C11" s="9"/>
      <c r="D11" s="1"/>
      <c r="E11" s="1"/>
      <c r="F11" s="1"/>
      <c r="G11" s="9"/>
      <c r="H11" s="1"/>
      <c r="I11" s="1"/>
      <c r="J11" s="1"/>
      <c r="K11" s="1"/>
      <c r="L11" s="73"/>
      <c r="M11" s="1"/>
      <c r="N11" s="1"/>
      <c r="O11" s="1"/>
      <c r="P11" s="1"/>
      <c r="Q11" s="9"/>
    </row>
    <row r="12" spans="1:17" s="2" customFormat="1" ht="20.100000000000001" customHeight="1" x14ac:dyDescent="0.25">
      <c r="B12" s="9"/>
      <c r="C12" s="9"/>
      <c r="D12" s="1"/>
      <c r="E12" s="1"/>
      <c r="F12" s="1"/>
      <c r="G12" s="9"/>
      <c r="H12" s="1"/>
      <c r="I12" s="1"/>
      <c r="J12" s="1"/>
      <c r="K12" s="1"/>
      <c r="L12" s="73"/>
      <c r="M12" s="1"/>
      <c r="N12" s="1"/>
      <c r="O12" s="1"/>
      <c r="P12" s="1"/>
      <c r="Q12" s="9"/>
    </row>
    <row r="13" spans="1:17" s="2" customFormat="1" ht="20.100000000000001" customHeight="1" x14ac:dyDescent="0.25">
      <c r="B13" s="9"/>
      <c r="C13" s="9"/>
      <c r="D13" s="1"/>
      <c r="E13" s="1"/>
      <c r="F13" s="1"/>
      <c r="G13" s="9"/>
      <c r="H13" s="1"/>
      <c r="I13" s="1"/>
      <c r="J13" s="1"/>
      <c r="K13" s="1"/>
      <c r="L13" s="73"/>
      <c r="M13" s="1"/>
      <c r="N13" s="1"/>
      <c r="O13" s="1"/>
      <c r="P13" s="1"/>
      <c r="Q13" s="9"/>
    </row>
    <row r="14" spans="1:17" s="2" customFormat="1" ht="20.100000000000001" customHeight="1" x14ac:dyDescent="0.35">
      <c r="B14" s="9"/>
      <c r="C14" s="9"/>
      <c r="D14" s="1"/>
      <c r="E14" s="1"/>
      <c r="F14" s="1"/>
      <c r="G14" s="9"/>
      <c r="H14" s="1"/>
      <c r="I14" s="1"/>
      <c r="J14" s="1"/>
      <c r="K14" s="1"/>
      <c r="L14" s="73"/>
      <c r="M14" s="1"/>
      <c r="N14" s="1"/>
      <c r="O14" s="1"/>
      <c r="P14" s="1"/>
      <c r="Q14" s="9"/>
    </row>
    <row r="15" spans="1:17" s="2" customFormat="1" ht="20.100000000000001" customHeight="1" x14ac:dyDescent="0.35">
      <c r="B15" s="9"/>
      <c r="C15" s="9"/>
      <c r="D15" s="1"/>
      <c r="E15" s="1"/>
      <c r="F15" s="1"/>
      <c r="G15" s="9"/>
      <c r="H15" s="1"/>
      <c r="I15" s="1"/>
      <c r="J15" s="1"/>
      <c r="K15" s="1"/>
      <c r="L15" s="73"/>
      <c r="M15" s="1"/>
      <c r="N15" s="1"/>
      <c r="O15" s="1"/>
      <c r="P15" s="1"/>
      <c r="Q15" s="9"/>
    </row>
    <row r="16" spans="1:17" s="2" customFormat="1" ht="20.100000000000001" customHeight="1" x14ac:dyDescent="0.25">
      <c r="B16" s="9"/>
      <c r="C16" s="9"/>
      <c r="D16" s="1"/>
      <c r="E16" s="1"/>
      <c r="F16" s="1"/>
      <c r="G16" s="9"/>
      <c r="H16" s="1"/>
      <c r="I16" s="1"/>
      <c r="J16" s="1"/>
      <c r="K16" s="1"/>
      <c r="L16" s="73"/>
      <c r="M16" s="1"/>
      <c r="N16" s="1"/>
      <c r="O16" s="1"/>
      <c r="P16" s="1"/>
      <c r="Q16" s="9"/>
    </row>
    <row r="17" spans="2:17" s="2" customFormat="1" ht="20.100000000000001" customHeight="1" x14ac:dyDescent="0.25">
      <c r="B17" s="9"/>
      <c r="C17" s="9"/>
      <c r="D17" s="1"/>
      <c r="E17" s="1"/>
      <c r="F17" s="1"/>
      <c r="G17" s="9"/>
      <c r="H17" s="1"/>
      <c r="I17" s="1"/>
      <c r="J17" s="1"/>
      <c r="K17" s="1"/>
      <c r="L17" s="73"/>
      <c r="M17" s="1"/>
      <c r="N17" s="1"/>
      <c r="O17" s="1"/>
      <c r="P17" s="1"/>
      <c r="Q17" s="9"/>
    </row>
    <row r="18" spans="2:17" s="2" customFormat="1" ht="20.100000000000001" customHeight="1" x14ac:dyDescent="0.25">
      <c r="B18" s="9"/>
      <c r="C18" s="9"/>
      <c r="D18" s="1"/>
      <c r="E18" s="1"/>
      <c r="F18" s="1"/>
      <c r="G18" s="9"/>
      <c r="H18" s="1"/>
      <c r="I18" s="1"/>
      <c r="J18" s="1"/>
      <c r="K18" s="1"/>
      <c r="L18" s="73"/>
      <c r="M18" s="1"/>
      <c r="N18" s="1"/>
      <c r="O18" s="1"/>
      <c r="P18" s="1"/>
      <c r="Q18" s="9"/>
    </row>
    <row r="19" spans="2:17" s="2" customFormat="1" ht="20.100000000000001" customHeight="1" x14ac:dyDescent="0.25">
      <c r="B19" s="9"/>
      <c r="C19" s="9"/>
      <c r="D19" s="1"/>
      <c r="E19" s="1"/>
      <c r="F19" s="1"/>
      <c r="G19" s="9"/>
      <c r="H19" s="1"/>
      <c r="I19" s="1"/>
      <c r="J19" s="1"/>
      <c r="K19" s="1"/>
      <c r="L19" s="73"/>
      <c r="M19" s="1"/>
      <c r="N19" s="1"/>
      <c r="O19" s="1"/>
      <c r="P19" s="1"/>
      <c r="Q19" s="9"/>
    </row>
  </sheetData>
  <mergeCells count="9">
    <mergeCell ref="P1:P2"/>
    <mergeCell ref="Q1:Q2"/>
    <mergeCell ref="A3:A8"/>
    <mergeCell ref="A1:D1"/>
    <mergeCell ref="E1:K1"/>
    <mergeCell ref="L1:L2"/>
    <mergeCell ref="M1:M2"/>
    <mergeCell ref="N1:N2"/>
    <mergeCell ref="O1:O2"/>
  </mergeCells>
  <conditionalFormatting sqref="Q3:Q8">
    <cfRule type="cellIs" dxfId="27" priority="1" operator="equal">
      <formula>"Estacionária"</formula>
    </cfRule>
    <cfRule type="cellIs" dxfId="26" priority="2" operator="equal">
      <formula>"Ruim"</formula>
    </cfRule>
    <cfRule type="cellIs" dxfId="25" priority="3" operator="equal">
      <formula>"Boa"</formula>
    </cfRule>
    <cfRule type="cellIs" dxfId="24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="90" zoomScaleNormal="90" workbookViewId="0">
      <selection activeCell="Q5" sqref="Q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thickTop="1" x14ac:dyDescent="0.25">
      <c r="A3" s="264" t="s">
        <v>108</v>
      </c>
      <c r="B3" s="124" t="s">
        <v>45</v>
      </c>
      <c r="C3" s="124" t="s">
        <v>92</v>
      </c>
      <c r="D3" s="125" t="s">
        <v>236</v>
      </c>
      <c r="E3" s="139"/>
      <c r="F3" s="171"/>
      <c r="G3" s="171"/>
      <c r="H3" s="171"/>
      <c r="I3" s="171"/>
      <c r="J3" s="171"/>
      <c r="K3" s="81"/>
      <c r="L3" s="130">
        <f>COUNTA(E3:K3)</f>
        <v>0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28.5" x14ac:dyDescent="0.25">
      <c r="A4" s="265"/>
      <c r="B4" s="32" t="s">
        <v>46</v>
      </c>
      <c r="C4" s="32" t="s">
        <v>92</v>
      </c>
      <c r="D4" s="49" t="s">
        <v>122</v>
      </c>
      <c r="E4" s="41">
        <v>0.14510000000000001</v>
      </c>
      <c r="F4" s="20">
        <v>0.1366</v>
      </c>
      <c r="G4" s="20">
        <v>0.1249</v>
      </c>
      <c r="H4" s="20">
        <v>0.1085</v>
      </c>
      <c r="I4" s="4"/>
      <c r="J4" s="4"/>
      <c r="K4" s="5"/>
      <c r="L4" s="72">
        <f t="shared" ref="L4:L7" si="0">COUNTA(E4:K4)</f>
        <v>4</v>
      </c>
      <c r="M4" s="62"/>
      <c r="N4" s="62"/>
      <c r="O4" s="62"/>
      <c r="P4" s="66"/>
      <c r="Q4" s="170" t="s">
        <v>281</v>
      </c>
    </row>
    <row r="5" spans="1:17" ht="28.5" x14ac:dyDescent="0.25">
      <c r="A5" s="265"/>
      <c r="B5" s="32" t="s">
        <v>47</v>
      </c>
      <c r="C5" s="32" t="s">
        <v>93</v>
      </c>
      <c r="D5" s="49" t="s">
        <v>237</v>
      </c>
      <c r="E5" s="39" t="e">
        <f>'Todos os indicadores'!#REF!</f>
        <v>#REF!</v>
      </c>
      <c r="F5" s="39" t="e">
        <f>'Todos os indicadores'!#REF!</f>
        <v>#REF!</v>
      </c>
      <c r="G5" s="39" t="e">
        <f>'Todos os indicadores'!#REF!</f>
        <v>#REF!</v>
      </c>
      <c r="H5" s="39" t="e">
        <f>'Todos os indicadores'!#REF!</f>
        <v>#REF!</v>
      </c>
      <c r="I5" s="39"/>
      <c r="J5" s="39"/>
      <c r="K5" s="39"/>
      <c r="L5" s="72">
        <f t="shared" si="0"/>
        <v>4</v>
      </c>
      <c r="M5" s="59"/>
      <c r="N5" s="59"/>
      <c r="O5" s="59"/>
      <c r="P5" s="68"/>
      <c r="Q5" s="170" t="s">
        <v>308</v>
      </c>
    </row>
    <row r="6" spans="1:17" ht="28.5" x14ac:dyDescent="0.25">
      <c r="A6" s="265"/>
      <c r="B6" s="32" t="s">
        <v>48</v>
      </c>
      <c r="C6" s="32" t="s">
        <v>93</v>
      </c>
      <c r="D6" s="49" t="s">
        <v>238</v>
      </c>
      <c r="E6" s="39"/>
      <c r="F6" s="39"/>
      <c r="G6" s="39"/>
      <c r="H6" s="39"/>
      <c r="I6" s="39"/>
      <c r="J6" s="39"/>
      <c r="K6" s="39"/>
      <c r="L6" s="72">
        <f t="shared" si="0"/>
        <v>0</v>
      </c>
      <c r="M6" s="176"/>
      <c r="N6" s="59"/>
      <c r="O6" s="59"/>
      <c r="P6" s="68"/>
      <c r="Q6" s="170" t="str">
        <f t="shared" ref="Q6:Q7" si="1">IF(L6&lt;3,"Dados insuficientes")</f>
        <v>Dados insuficientes</v>
      </c>
    </row>
    <row r="7" spans="1:17" ht="29.25" thickBot="1" x14ac:dyDescent="0.3">
      <c r="A7" s="266"/>
      <c r="B7" s="36" t="s">
        <v>49</v>
      </c>
      <c r="C7" s="36" t="s">
        <v>93</v>
      </c>
      <c r="D7" s="51" t="s">
        <v>123</v>
      </c>
      <c r="E7" s="177"/>
      <c r="F7" s="178" t="e">
        <f>'Todos os indicadores'!#REF!</f>
        <v>#REF!</v>
      </c>
      <c r="G7" s="178" t="e">
        <f>'Todos os indicadores'!#REF!</f>
        <v>#REF!</v>
      </c>
      <c r="H7" s="178"/>
      <c r="I7" s="178"/>
      <c r="J7" s="178"/>
      <c r="K7" s="179"/>
      <c r="L7" s="136">
        <f t="shared" si="0"/>
        <v>2</v>
      </c>
      <c r="M7" s="137"/>
      <c r="N7" s="137"/>
      <c r="O7" s="137"/>
      <c r="P7" s="138"/>
      <c r="Q7" s="160" t="str">
        <f t="shared" si="1"/>
        <v>Dados insuficientes</v>
      </c>
    </row>
    <row r="8" spans="1:17" ht="20.100000000000001" customHeight="1" thickTop="1" thickBot="1" x14ac:dyDescent="0.3"/>
    <row r="9" spans="1:17" ht="20.100000000000001" customHeight="1" thickTop="1" x14ac:dyDescent="0.25">
      <c r="E9" s="87" t="s">
        <v>272</v>
      </c>
      <c r="F9" s="88"/>
      <c r="G9" s="88"/>
      <c r="H9" s="88"/>
      <c r="I9" s="81"/>
      <c r="J9" s="89"/>
      <c r="P9" s="79"/>
    </row>
    <row r="10" spans="1:17" ht="20.100000000000001" customHeight="1" thickBot="1" x14ac:dyDescent="0.3">
      <c r="E10" s="83" t="s">
        <v>273</v>
      </c>
      <c r="F10" s="84"/>
      <c r="G10" s="85"/>
      <c r="H10" s="84"/>
      <c r="I10" s="8"/>
      <c r="J10" s="89"/>
      <c r="P10" s="79"/>
    </row>
    <row r="11" spans="1:17" ht="20.100000000000001" customHeight="1" thickTop="1" x14ac:dyDescent="0.25">
      <c r="P11" s="79"/>
    </row>
    <row r="12" spans="1:17" ht="20.100000000000001" customHeight="1" thickBot="1" x14ac:dyDescent="0.3">
      <c r="E12" s="71" t="s">
        <v>287</v>
      </c>
      <c r="P12" s="79"/>
    </row>
    <row r="13" spans="1:17" ht="20.100000000000001" customHeight="1" thickTop="1" thickBot="1" x14ac:dyDescent="0.3">
      <c r="E13" s="102" t="s">
        <v>285</v>
      </c>
      <c r="F13" s="103"/>
      <c r="G13" s="104"/>
      <c r="H13" s="96" t="s">
        <v>179</v>
      </c>
      <c r="I13" s="93"/>
      <c r="J13" s="94"/>
      <c r="K13" s="94"/>
      <c r="L13" s="90"/>
      <c r="M13" s="94"/>
      <c r="N13" s="94"/>
      <c r="O13" s="94"/>
    </row>
    <row r="14" spans="1:17" ht="20.100000000000001" customHeight="1" thickTop="1" thickBot="1" x14ac:dyDescent="0.3">
      <c r="E14" s="244" t="s">
        <v>303</v>
      </c>
      <c r="F14" s="245"/>
      <c r="G14" s="255" t="s">
        <v>288</v>
      </c>
      <c r="H14" s="256"/>
      <c r="I14" s="256"/>
      <c r="J14" s="256"/>
      <c r="K14" s="257"/>
      <c r="L14" s="256" t="s">
        <v>297</v>
      </c>
      <c r="M14" s="256"/>
      <c r="N14" s="256"/>
      <c r="O14" s="257"/>
    </row>
    <row r="15" spans="1:17" s="9" customFormat="1" ht="20.100000000000001" customHeight="1" x14ac:dyDescent="0.25">
      <c r="A15" s="2"/>
      <c r="D15" s="1"/>
      <c r="E15" s="246"/>
      <c r="F15" s="247"/>
      <c r="G15" s="250" t="s">
        <v>283</v>
      </c>
      <c r="H15" s="251"/>
      <c r="I15" s="252" t="s">
        <v>286</v>
      </c>
      <c r="J15" s="253"/>
      <c r="K15" s="115" t="s">
        <v>293</v>
      </c>
      <c r="L15" s="250" t="s">
        <v>286</v>
      </c>
      <c r="M15" s="251"/>
      <c r="N15" s="252" t="s">
        <v>284</v>
      </c>
      <c r="O15" s="254"/>
    </row>
    <row r="16" spans="1:17" s="9" customFormat="1" ht="20.100000000000001" customHeight="1" thickBot="1" x14ac:dyDescent="0.3">
      <c r="A16" s="2"/>
      <c r="D16" s="1"/>
      <c r="E16" s="248"/>
      <c r="F16" s="249"/>
      <c r="G16" s="107" t="s">
        <v>289</v>
      </c>
      <c r="H16" s="110" t="s">
        <v>304</v>
      </c>
      <c r="I16" s="108" t="s">
        <v>290</v>
      </c>
      <c r="J16" s="114" t="s">
        <v>304</v>
      </c>
      <c r="K16" s="116" t="s">
        <v>304</v>
      </c>
      <c r="L16" s="107" t="s">
        <v>290</v>
      </c>
      <c r="M16" s="110" t="s">
        <v>304</v>
      </c>
      <c r="N16" s="108" t="s">
        <v>289</v>
      </c>
      <c r="O16" s="35" t="s">
        <v>304</v>
      </c>
    </row>
    <row r="17" spans="1:16" s="9" customFormat="1" ht="15.75" thickTop="1" x14ac:dyDescent="0.25">
      <c r="A17" s="2"/>
      <c r="D17" s="1"/>
      <c r="E17" s="242" t="s">
        <v>279</v>
      </c>
      <c r="F17" s="243"/>
      <c r="G17" s="100"/>
      <c r="H17" s="111"/>
      <c r="I17" s="109"/>
      <c r="J17" s="12"/>
      <c r="K17" s="117"/>
      <c r="L17" s="147"/>
      <c r="M17" s="111"/>
      <c r="N17" s="109"/>
      <c r="O17" s="95"/>
    </row>
    <row r="18" spans="1:16" s="9" customFormat="1" ht="15" x14ac:dyDescent="0.25">
      <c r="A18" s="2"/>
      <c r="D18" s="1"/>
      <c r="E18" s="105" t="s">
        <v>280</v>
      </c>
      <c r="F18" s="106"/>
      <c r="G18" s="144"/>
      <c r="H18" s="112"/>
      <c r="I18" s="97"/>
      <c r="J18" s="149"/>
      <c r="K18" s="118"/>
      <c r="L18" s="98"/>
      <c r="M18" s="112"/>
      <c r="N18" s="42"/>
      <c r="O18" s="91"/>
    </row>
    <row r="19" spans="1:16" s="9" customFormat="1" ht="34.5" customHeight="1" x14ac:dyDescent="0.35">
      <c r="A19" s="2"/>
      <c r="D19" s="1"/>
      <c r="E19" s="238" t="s">
        <v>292</v>
      </c>
      <c r="F19" s="239"/>
      <c r="G19" s="144"/>
      <c r="H19" s="152"/>
      <c r="I19" s="97"/>
      <c r="J19" s="149"/>
      <c r="K19" s="118"/>
      <c r="L19" s="98"/>
      <c r="M19" s="112"/>
      <c r="N19" s="42"/>
      <c r="O19" s="91"/>
    </row>
    <row r="20" spans="1:16" s="9" customFormat="1" ht="58.5" customHeight="1" thickBot="1" x14ac:dyDescent="0.3">
      <c r="A20" s="2"/>
      <c r="D20" s="1"/>
      <c r="E20" s="240" t="s">
        <v>282</v>
      </c>
      <c r="F20" s="241"/>
      <c r="G20" s="145"/>
      <c r="H20" s="113"/>
      <c r="I20" s="101"/>
      <c r="J20" s="150"/>
      <c r="K20" s="119"/>
      <c r="L20" s="120"/>
      <c r="M20" s="113"/>
      <c r="N20" s="101"/>
      <c r="O20" s="92"/>
    </row>
    <row r="21" spans="1:16" s="9" customFormat="1" ht="58.5" customHeight="1" thickTop="1" thickBot="1" x14ac:dyDescent="0.3">
      <c r="A21" s="2"/>
      <c r="D21" s="1"/>
      <c r="E21" s="123"/>
      <c r="F21" s="123"/>
      <c r="G21" s="86"/>
      <c r="H21" s="31"/>
      <c r="I21" s="31"/>
      <c r="J21" s="31"/>
      <c r="K21" s="31"/>
      <c r="L21" s="122"/>
      <c r="M21" s="31"/>
      <c r="N21" s="31"/>
      <c r="O21" s="31"/>
    </row>
    <row r="22" spans="1:16" s="9" customFormat="1" ht="20.100000000000001" customHeight="1" thickTop="1" x14ac:dyDescent="0.25">
      <c r="A22" s="2"/>
      <c r="D22" s="1"/>
      <c r="E22" s="87" t="s">
        <v>272</v>
      </c>
      <c r="F22" s="88"/>
      <c r="G22" s="88"/>
      <c r="H22" s="88"/>
      <c r="I22" s="81"/>
      <c r="J22" s="89"/>
      <c r="K22" s="1"/>
      <c r="L22" s="73"/>
      <c r="M22" s="1"/>
      <c r="N22" s="1"/>
      <c r="O22" s="1"/>
      <c r="P22" s="1"/>
    </row>
    <row r="23" spans="1:16" s="9" customFormat="1" ht="20.100000000000001" customHeight="1" thickBot="1" x14ac:dyDescent="0.3">
      <c r="A23" s="2"/>
      <c r="D23" s="1"/>
      <c r="E23" s="83" t="s">
        <v>273</v>
      </c>
      <c r="F23" s="84"/>
      <c r="G23" s="85"/>
      <c r="H23" s="84"/>
      <c r="I23" s="8"/>
      <c r="J23" s="89"/>
      <c r="K23" s="1"/>
      <c r="L23" s="73"/>
      <c r="M23" s="1"/>
      <c r="N23" s="1"/>
      <c r="O23" s="1"/>
      <c r="P23" s="1"/>
    </row>
    <row r="24" spans="1:16" s="9" customFormat="1" ht="20.100000000000001" customHeight="1" thickTop="1" x14ac:dyDescent="0.25">
      <c r="A24" s="2"/>
      <c r="D24" s="1"/>
      <c r="E24" s="1"/>
      <c r="F24" s="1"/>
      <c r="H24" s="1"/>
      <c r="I24" s="1"/>
      <c r="J24" s="1"/>
      <c r="K24" s="1"/>
      <c r="L24" s="73"/>
      <c r="M24" s="1"/>
      <c r="N24" s="1"/>
      <c r="O24" s="1"/>
      <c r="P24" s="1"/>
    </row>
    <row r="25" spans="1:16" s="9" customFormat="1" ht="20.100000000000001" customHeight="1" thickBot="1" x14ac:dyDescent="0.3">
      <c r="A25" s="2"/>
      <c r="D25" s="1"/>
      <c r="E25" s="71" t="s">
        <v>287</v>
      </c>
      <c r="F25" s="1"/>
      <c r="H25" s="1"/>
      <c r="I25" s="1"/>
      <c r="J25" s="1"/>
      <c r="K25" s="1"/>
      <c r="L25" s="73"/>
      <c r="M25" s="1"/>
      <c r="N25" s="1"/>
      <c r="O25" s="1"/>
      <c r="P25" s="1"/>
    </row>
    <row r="26" spans="1:16" s="9" customFormat="1" ht="20.100000000000001" customHeight="1" thickTop="1" thickBot="1" x14ac:dyDescent="0.3">
      <c r="A26" s="2"/>
      <c r="D26" s="1"/>
      <c r="E26" s="102" t="s">
        <v>285</v>
      </c>
      <c r="F26" s="103"/>
      <c r="G26" s="104"/>
      <c r="H26" s="96" t="s">
        <v>179</v>
      </c>
      <c r="I26" s="93"/>
      <c r="J26" s="94"/>
      <c r="K26" s="94"/>
      <c r="L26" s="90"/>
      <c r="M26" s="94"/>
      <c r="N26" s="94"/>
      <c r="O26" s="94"/>
      <c r="P26" s="1"/>
    </row>
    <row r="27" spans="1:16" s="9" customFormat="1" ht="20.100000000000001" customHeight="1" thickTop="1" thickBot="1" x14ac:dyDescent="0.3">
      <c r="A27" s="2"/>
      <c r="D27" s="1"/>
      <c r="E27" s="244" t="s">
        <v>303</v>
      </c>
      <c r="F27" s="245"/>
      <c r="G27" s="255" t="s">
        <v>288</v>
      </c>
      <c r="H27" s="256"/>
      <c r="I27" s="256"/>
      <c r="J27" s="256"/>
      <c r="K27" s="257"/>
      <c r="L27" s="256" t="s">
        <v>297</v>
      </c>
      <c r="M27" s="256"/>
      <c r="N27" s="256"/>
      <c r="O27" s="257"/>
      <c r="P27" s="1"/>
    </row>
    <row r="28" spans="1:16" s="9" customFormat="1" ht="20.100000000000001" customHeight="1" x14ac:dyDescent="0.25">
      <c r="A28" s="2"/>
      <c r="D28" s="1"/>
      <c r="E28" s="246"/>
      <c r="F28" s="247"/>
      <c r="G28" s="250" t="s">
        <v>283</v>
      </c>
      <c r="H28" s="251"/>
      <c r="I28" s="252" t="s">
        <v>286</v>
      </c>
      <c r="J28" s="253"/>
      <c r="K28" s="115" t="s">
        <v>293</v>
      </c>
      <c r="L28" s="250" t="s">
        <v>286</v>
      </c>
      <c r="M28" s="251"/>
      <c r="N28" s="252" t="s">
        <v>284</v>
      </c>
      <c r="O28" s="254"/>
      <c r="P28" s="1"/>
    </row>
    <row r="29" spans="1:16" s="9" customFormat="1" ht="20.100000000000001" customHeight="1" thickBot="1" x14ac:dyDescent="0.3">
      <c r="A29" s="2"/>
      <c r="D29" s="1"/>
      <c r="E29" s="248"/>
      <c r="F29" s="249"/>
      <c r="G29" s="107" t="s">
        <v>289</v>
      </c>
      <c r="H29" s="110" t="s">
        <v>304</v>
      </c>
      <c r="I29" s="108" t="s">
        <v>290</v>
      </c>
      <c r="J29" s="114" t="s">
        <v>304</v>
      </c>
      <c r="K29" s="116" t="s">
        <v>304</v>
      </c>
      <c r="L29" s="107" t="s">
        <v>290</v>
      </c>
      <c r="M29" s="110" t="s">
        <v>304</v>
      </c>
      <c r="N29" s="108" t="s">
        <v>289</v>
      </c>
      <c r="O29" s="35" t="s">
        <v>304</v>
      </c>
      <c r="P29" s="1"/>
    </row>
    <row r="30" spans="1:16" s="9" customFormat="1" ht="15.75" thickTop="1" x14ac:dyDescent="0.25">
      <c r="A30" s="2"/>
      <c r="D30" s="1"/>
      <c r="E30" s="242" t="s">
        <v>279</v>
      </c>
      <c r="F30" s="243"/>
      <c r="G30" s="100"/>
      <c r="H30" s="111"/>
      <c r="I30" s="109"/>
      <c r="J30" s="12"/>
      <c r="K30" s="117"/>
      <c r="L30" s="147"/>
      <c r="M30" s="111"/>
      <c r="N30" s="109"/>
      <c r="O30" s="95"/>
      <c r="P30" s="1"/>
    </row>
    <row r="31" spans="1:16" ht="15" x14ac:dyDescent="0.25">
      <c r="E31" s="105" t="s">
        <v>280</v>
      </c>
      <c r="F31" s="106"/>
      <c r="G31" s="144"/>
      <c r="H31" s="112"/>
      <c r="I31" s="97"/>
      <c r="J31" s="149"/>
      <c r="K31" s="118"/>
      <c r="L31" s="98"/>
      <c r="M31" s="112"/>
      <c r="N31" s="42"/>
      <c r="O31" s="91"/>
    </row>
    <row r="32" spans="1:16" ht="15" x14ac:dyDescent="0.25">
      <c r="E32" s="238" t="s">
        <v>292</v>
      </c>
      <c r="F32" s="239"/>
      <c r="G32" s="144"/>
      <c r="H32" s="112"/>
      <c r="I32" s="97"/>
      <c r="J32" s="149"/>
      <c r="K32" s="118"/>
      <c r="L32" s="98"/>
      <c r="M32" s="112"/>
      <c r="N32" s="42"/>
      <c r="O32" s="91"/>
    </row>
    <row r="33" spans="2:17" ht="59.45" customHeight="1" thickBot="1" x14ac:dyDescent="0.3">
      <c r="E33" s="240" t="s">
        <v>282</v>
      </c>
      <c r="F33" s="241"/>
      <c r="G33" s="99"/>
      <c r="H33" s="113"/>
      <c r="I33" s="101"/>
      <c r="J33" s="150"/>
      <c r="K33" s="119"/>
      <c r="L33" s="120"/>
      <c r="M33" s="113"/>
      <c r="N33" s="101"/>
      <c r="O33" s="92"/>
    </row>
    <row r="34" spans="2:17" ht="59.25" customHeight="1" thickTop="1" x14ac:dyDescent="0.25">
      <c r="E34" s="123"/>
      <c r="F34" s="123"/>
      <c r="G34" s="86"/>
      <c r="H34" s="31"/>
      <c r="I34" s="31"/>
      <c r="J34" s="31"/>
      <c r="K34" s="31"/>
      <c r="L34" s="122"/>
      <c r="M34" s="31"/>
      <c r="N34" s="31"/>
      <c r="O34" s="31"/>
    </row>
    <row r="35" spans="2:17" s="2" customFormat="1" ht="59.45" customHeight="1" x14ac:dyDescent="0.25">
      <c r="B35" s="9"/>
      <c r="C35" s="9"/>
      <c r="D35" s="1"/>
      <c r="E35" s="1"/>
      <c r="F35" s="1"/>
      <c r="G35" s="9"/>
      <c r="H35" s="1"/>
      <c r="I35" s="1"/>
      <c r="J35" s="1"/>
      <c r="K35" s="1"/>
      <c r="L35" s="73"/>
      <c r="M35" s="1"/>
      <c r="N35" s="1"/>
      <c r="O35" s="1"/>
      <c r="P35" s="1"/>
      <c r="Q35" s="9"/>
    </row>
    <row r="36" spans="2:17" s="2" customFormat="1" ht="20.100000000000001" customHeight="1" x14ac:dyDescent="0.25">
      <c r="B36" s="9"/>
      <c r="C36" s="9"/>
      <c r="D36" s="1"/>
      <c r="E36" s="1"/>
      <c r="F36" s="1"/>
      <c r="G36" s="9"/>
      <c r="H36" s="1"/>
      <c r="I36" s="1"/>
      <c r="J36" s="1"/>
      <c r="K36" s="1"/>
      <c r="L36" s="73"/>
      <c r="M36" s="1"/>
      <c r="N36" s="1"/>
      <c r="O36" s="1"/>
      <c r="P36" s="1"/>
      <c r="Q36" s="9"/>
    </row>
    <row r="37" spans="2:17" s="2" customFormat="1" ht="20.100000000000001" customHeight="1" x14ac:dyDescent="0.25">
      <c r="B37" s="9"/>
      <c r="C37" s="9"/>
      <c r="D37" s="1"/>
      <c r="E37" s="1"/>
      <c r="F37" s="1"/>
      <c r="G37" s="9"/>
      <c r="H37" s="1"/>
      <c r="I37" s="1"/>
      <c r="J37" s="1"/>
      <c r="K37" s="1"/>
      <c r="L37" s="73"/>
      <c r="M37" s="1"/>
      <c r="N37" s="1"/>
      <c r="O37" s="1"/>
      <c r="P37" s="1"/>
      <c r="Q37" s="9"/>
    </row>
    <row r="38" spans="2:17" s="2" customFormat="1" ht="20.100000000000001" customHeight="1" x14ac:dyDescent="0.25">
      <c r="B38" s="9"/>
      <c r="C38" s="9"/>
      <c r="D38" s="1"/>
      <c r="E38" s="1"/>
      <c r="F38" s="1"/>
      <c r="G38" s="9"/>
      <c r="H38" s="1"/>
      <c r="I38" s="1"/>
      <c r="J38" s="1"/>
      <c r="K38" s="1"/>
      <c r="L38" s="73"/>
      <c r="M38" s="1"/>
      <c r="N38" s="1"/>
      <c r="O38" s="1"/>
      <c r="P38" s="1"/>
      <c r="Q38" s="9"/>
    </row>
    <row r="39" spans="2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</sheetData>
  <mergeCells count="29">
    <mergeCell ref="P1:P2"/>
    <mergeCell ref="Q1:Q2"/>
    <mergeCell ref="A3:A7"/>
    <mergeCell ref="E14:F16"/>
    <mergeCell ref="G14:K14"/>
    <mergeCell ref="L14:O14"/>
    <mergeCell ref="G15:H15"/>
    <mergeCell ref="I15:J15"/>
    <mergeCell ref="L15:M15"/>
    <mergeCell ref="N15:O15"/>
    <mergeCell ref="A1:D1"/>
    <mergeCell ref="E1:K1"/>
    <mergeCell ref="L1:L2"/>
    <mergeCell ref="M1:M2"/>
    <mergeCell ref="N1:N2"/>
    <mergeCell ref="O1:O2"/>
    <mergeCell ref="G27:K27"/>
    <mergeCell ref="L27:O27"/>
    <mergeCell ref="G28:H28"/>
    <mergeCell ref="I28:J28"/>
    <mergeCell ref="L28:M28"/>
    <mergeCell ref="N28:O28"/>
    <mergeCell ref="E30:F30"/>
    <mergeCell ref="E32:F32"/>
    <mergeCell ref="E33:F33"/>
    <mergeCell ref="E17:F17"/>
    <mergeCell ref="E19:F19"/>
    <mergeCell ref="E20:F20"/>
    <mergeCell ref="E27:F29"/>
  </mergeCells>
  <conditionalFormatting sqref="Q3:Q7">
    <cfRule type="cellIs" dxfId="23" priority="1" operator="equal">
      <formula>"Estacionária"</formula>
    </cfRule>
    <cfRule type="cellIs" dxfId="22" priority="2" operator="equal">
      <formula>"Ruim"</formula>
    </cfRule>
    <cfRule type="cellIs" dxfId="21" priority="3" operator="equal">
      <formula>"Boa"</formula>
    </cfRule>
    <cfRule type="cellIs" dxfId="20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90" zoomScaleNormal="90" workbookViewId="0">
      <selection activeCell="A20" sqref="A20:XFD33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customHeight="1" thickTop="1" x14ac:dyDescent="0.25">
      <c r="A3" s="264" t="s">
        <v>209</v>
      </c>
      <c r="B3" s="124" t="s">
        <v>50</v>
      </c>
      <c r="C3" s="124" t="s">
        <v>92</v>
      </c>
      <c r="D3" s="180" t="s">
        <v>124</v>
      </c>
      <c r="E3" s="175">
        <v>0</v>
      </c>
      <c r="F3" s="82">
        <v>0</v>
      </c>
      <c r="G3" s="82">
        <v>0</v>
      </c>
      <c r="H3" s="82">
        <v>0</v>
      </c>
      <c r="I3" s="82">
        <v>0</v>
      </c>
      <c r="J3" s="82">
        <v>0</v>
      </c>
      <c r="K3" s="181"/>
      <c r="L3" s="130">
        <f>COUNTA(E3:K3)</f>
        <v>6</v>
      </c>
      <c r="M3" s="131"/>
      <c r="N3" s="131"/>
      <c r="O3" s="131"/>
      <c r="P3" s="132"/>
      <c r="Q3" s="141" t="s">
        <v>281</v>
      </c>
    </row>
    <row r="4" spans="1:17" ht="28.5" x14ac:dyDescent="0.25">
      <c r="A4" s="265"/>
      <c r="B4" s="32" t="s">
        <v>51</v>
      </c>
      <c r="C4" s="32" t="s">
        <v>93</v>
      </c>
      <c r="D4" s="49" t="s">
        <v>125</v>
      </c>
      <c r="E4" s="38"/>
      <c r="F4" s="4"/>
      <c r="G4" s="13" t="e">
        <f>'Todos os indicadores'!#REF!</f>
        <v>#REF!</v>
      </c>
      <c r="H4" s="4"/>
      <c r="I4" s="4"/>
      <c r="J4" s="4"/>
      <c r="K4" s="5"/>
      <c r="L4" s="72">
        <f t="shared" ref="L4:L5" si="0">COUNTA(E4:K4)</f>
        <v>1</v>
      </c>
      <c r="M4" s="62"/>
      <c r="N4" s="62"/>
      <c r="O4" s="62"/>
      <c r="P4" s="66"/>
      <c r="Q4" s="170" t="str">
        <f>IF(L4&lt;3,"Dados insuficientes")</f>
        <v>Dados insuficientes</v>
      </c>
    </row>
    <row r="5" spans="1:17" ht="29.25" thickBot="1" x14ac:dyDescent="0.3">
      <c r="A5" s="266"/>
      <c r="B5" s="36" t="s">
        <v>52</v>
      </c>
      <c r="C5" s="36" t="s">
        <v>93</v>
      </c>
      <c r="D5" s="51" t="s">
        <v>239</v>
      </c>
      <c r="E5" s="46"/>
      <c r="F5" s="7"/>
      <c r="G5" s="6"/>
      <c r="H5" s="7"/>
      <c r="I5" s="7"/>
      <c r="J5" s="7"/>
      <c r="K5" s="8"/>
      <c r="L5" s="136">
        <f t="shared" si="0"/>
        <v>0</v>
      </c>
      <c r="M5" s="137"/>
      <c r="N5" s="137"/>
      <c r="O5" s="137"/>
      <c r="P5" s="138"/>
      <c r="Q5" s="160" t="str">
        <f t="shared" ref="Q5" si="1">IF(L5&lt;3,"Dados insuficientes")</f>
        <v>Dados insuficientes</v>
      </c>
    </row>
    <row r="6" spans="1:17" ht="20.100000000000001" customHeight="1" thickTop="1" thickBot="1" x14ac:dyDescent="0.3"/>
    <row r="7" spans="1:17" ht="20.100000000000001" customHeight="1" thickTop="1" x14ac:dyDescent="0.25">
      <c r="E7" s="87" t="s">
        <v>272</v>
      </c>
      <c r="F7" s="88"/>
      <c r="G7" s="88"/>
      <c r="H7" s="88"/>
      <c r="I7" s="81"/>
      <c r="J7" s="89"/>
      <c r="P7" s="79"/>
    </row>
    <row r="8" spans="1:17" ht="20.100000000000001" customHeight="1" thickBot="1" x14ac:dyDescent="0.3">
      <c r="E8" s="83" t="s">
        <v>273</v>
      </c>
      <c r="F8" s="84"/>
      <c r="G8" s="85"/>
      <c r="H8" s="84"/>
      <c r="I8" s="8"/>
      <c r="J8" s="89"/>
      <c r="P8" s="79"/>
    </row>
    <row r="9" spans="1:17" ht="20.100000000000001" customHeight="1" thickTop="1" x14ac:dyDescent="0.25">
      <c r="P9" s="79"/>
    </row>
    <row r="10" spans="1:17" ht="20.100000000000001" customHeight="1" thickBot="1" x14ac:dyDescent="0.3">
      <c r="E10" s="71" t="s">
        <v>287</v>
      </c>
      <c r="P10" s="79"/>
    </row>
    <row r="11" spans="1:17" ht="20.100000000000001" customHeight="1" thickTop="1" thickBot="1" x14ac:dyDescent="0.3">
      <c r="E11" s="102" t="s">
        <v>285</v>
      </c>
      <c r="F11" s="103"/>
      <c r="G11" s="104"/>
      <c r="H11" s="96" t="s">
        <v>179</v>
      </c>
      <c r="I11" s="93"/>
      <c r="J11" s="94"/>
      <c r="K11" s="94"/>
      <c r="L11" s="90"/>
      <c r="M11" s="94"/>
      <c r="N11" s="94"/>
      <c r="O11" s="94"/>
    </row>
    <row r="12" spans="1:17" ht="20.100000000000001" customHeight="1" thickTop="1" thickBot="1" x14ac:dyDescent="0.3">
      <c r="E12" s="244" t="s">
        <v>303</v>
      </c>
      <c r="F12" s="245"/>
      <c r="G12" s="255" t="s">
        <v>288</v>
      </c>
      <c r="H12" s="256"/>
      <c r="I12" s="256"/>
      <c r="J12" s="256"/>
      <c r="K12" s="257"/>
      <c r="L12" s="256" t="s">
        <v>297</v>
      </c>
      <c r="M12" s="256"/>
      <c r="N12" s="256"/>
      <c r="O12" s="257"/>
    </row>
    <row r="13" spans="1:17" s="9" customFormat="1" ht="20.100000000000001" customHeight="1" x14ac:dyDescent="0.25">
      <c r="A13" s="2"/>
      <c r="D13" s="1"/>
      <c r="E13" s="246"/>
      <c r="F13" s="247"/>
      <c r="G13" s="250" t="s">
        <v>283</v>
      </c>
      <c r="H13" s="251"/>
      <c r="I13" s="252" t="s">
        <v>286</v>
      </c>
      <c r="J13" s="253"/>
      <c r="K13" s="115" t="s">
        <v>293</v>
      </c>
      <c r="L13" s="250" t="s">
        <v>286</v>
      </c>
      <c r="M13" s="251"/>
      <c r="N13" s="252" t="s">
        <v>284</v>
      </c>
      <c r="O13" s="254"/>
    </row>
    <row r="14" spans="1:17" s="9" customFormat="1" ht="20.100000000000001" customHeight="1" thickBot="1" x14ac:dyDescent="0.3">
      <c r="A14" s="2"/>
      <c r="D14" s="1"/>
      <c r="E14" s="248"/>
      <c r="F14" s="249"/>
      <c r="G14" s="107" t="s">
        <v>289</v>
      </c>
      <c r="H14" s="110" t="s">
        <v>304</v>
      </c>
      <c r="I14" s="108" t="s">
        <v>290</v>
      </c>
      <c r="J14" s="114" t="s">
        <v>304</v>
      </c>
      <c r="K14" s="116" t="s">
        <v>304</v>
      </c>
      <c r="L14" s="107" t="s">
        <v>290</v>
      </c>
      <c r="M14" s="110" t="s">
        <v>304</v>
      </c>
      <c r="N14" s="108" t="s">
        <v>289</v>
      </c>
      <c r="O14" s="35" t="s">
        <v>304</v>
      </c>
    </row>
    <row r="15" spans="1:17" s="9" customFormat="1" ht="15.75" thickTop="1" x14ac:dyDescent="0.25">
      <c r="A15" s="2"/>
      <c r="D15" s="1"/>
      <c r="E15" s="242" t="s">
        <v>279</v>
      </c>
      <c r="F15" s="243"/>
      <c r="G15" s="100"/>
      <c r="H15" s="111"/>
      <c r="I15" s="109"/>
      <c r="J15" s="12"/>
      <c r="K15" s="117"/>
      <c r="L15" s="147"/>
      <c r="M15" s="111"/>
      <c r="N15" s="109"/>
      <c r="O15" s="95"/>
    </row>
    <row r="16" spans="1:17" s="9" customFormat="1" ht="15" x14ac:dyDescent="0.25">
      <c r="A16" s="2"/>
      <c r="D16" s="1"/>
      <c r="E16" s="105" t="s">
        <v>280</v>
      </c>
      <c r="F16" s="106"/>
      <c r="G16" s="144"/>
      <c r="H16" s="112"/>
      <c r="I16" s="97"/>
      <c r="J16" s="149"/>
      <c r="K16" s="118"/>
      <c r="L16" s="98"/>
      <c r="M16" s="112"/>
      <c r="N16" s="42"/>
      <c r="O16" s="91"/>
    </row>
    <row r="17" spans="1:17" s="9" customFormat="1" ht="34.5" customHeight="1" x14ac:dyDescent="0.25">
      <c r="A17" s="2"/>
      <c r="D17" s="1"/>
      <c r="E17" s="238" t="s">
        <v>292</v>
      </c>
      <c r="F17" s="239"/>
      <c r="G17" s="144"/>
      <c r="H17" s="152"/>
      <c r="I17" s="97"/>
      <c r="J17" s="149"/>
      <c r="K17" s="118"/>
      <c r="L17" s="98"/>
      <c r="M17" s="112"/>
      <c r="N17" s="42"/>
      <c r="O17" s="91"/>
    </row>
    <row r="18" spans="1:17" s="9" customFormat="1" ht="58.5" customHeight="1" thickBot="1" x14ac:dyDescent="0.3">
      <c r="A18" s="2"/>
      <c r="D18" s="1"/>
      <c r="E18" s="240" t="s">
        <v>282</v>
      </c>
      <c r="F18" s="241"/>
      <c r="G18" s="145"/>
      <c r="H18" s="113"/>
      <c r="I18" s="101"/>
      <c r="J18" s="150"/>
      <c r="K18" s="119"/>
      <c r="L18" s="120"/>
      <c r="M18" s="113"/>
      <c r="N18" s="101"/>
      <c r="O18" s="92"/>
    </row>
    <row r="19" spans="1:17" s="9" customFormat="1" ht="58.5" customHeight="1" thickTop="1" x14ac:dyDescent="0.35">
      <c r="A19" s="2"/>
      <c r="D19" s="1"/>
      <c r="E19" s="123"/>
      <c r="F19" s="123"/>
      <c r="G19" s="86"/>
      <c r="H19" s="31"/>
      <c r="I19" s="31"/>
      <c r="J19" s="31"/>
      <c r="K19" s="31"/>
      <c r="L19" s="122"/>
      <c r="M19" s="31"/>
      <c r="N19" s="31"/>
      <c r="O19" s="31"/>
    </row>
    <row r="20" spans="1:17" s="2" customFormat="1" ht="20.100000000000001" customHeight="1" x14ac:dyDescent="0.25">
      <c r="B20" s="9"/>
      <c r="C20" s="9"/>
      <c r="D20" s="1"/>
      <c r="E20" s="1"/>
      <c r="F20" s="1"/>
      <c r="G20" s="9"/>
      <c r="H20" s="1"/>
      <c r="I20" s="1"/>
      <c r="J20" s="1"/>
      <c r="K20" s="1"/>
      <c r="L20" s="73"/>
      <c r="M20" s="1"/>
      <c r="N20" s="1"/>
      <c r="O20" s="1"/>
      <c r="P20" s="1"/>
      <c r="Q20" s="9"/>
    </row>
    <row r="21" spans="1:17" s="2" customFormat="1" ht="20.100000000000001" customHeight="1" x14ac:dyDescent="0.25">
      <c r="B21" s="9"/>
      <c r="C21" s="9"/>
      <c r="D21" s="1"/>
      <c r="E21" s="1"/>
      <c r="F21" s="1"/>
      <c r="G21" s="9"/>
      <c r="H21" s="1"/>
      <c r="I21" s="1"/>
      <c r="J21" s="1"/>
      <c r="K21" s="1"/>
      <c r="L21" s="73"/>
      <c r="M21" s="1"/>
      <c r="N21" s="1"/>
      <c r="O21" s="1"/>
      <c r="P21" s="1"/>
      <c r="Q21" s="9"/>
    </row>
    <row r="22" spans="1:17" s="2" customFormat="1" ht="20.100000000000001" customHeight="1" x14ac:dyDescent="0.25">
      <c r="B22" s="9"/>
      <c r="C22" s="9"/>
      <c r="D22" s="1"/>
      <c r="E22" s="1"/>
      <c r="F22" s="1"/>
      <c r="G22" s="9"/>
      <c r="H22" s="1"/>
      <c r="I22" s="1"/>
      <c r="J22" s="1"/>
      <c r="K22" s="1"/>
      <c r="L22" s="73"/>
      <c r="M22" s="1"/>
      <c r="N22" s="1"/>
      <c r="O22" s="1"/>
      <c r="P22" s="1"/>
      <c r="Q22" s="9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</sheetData>
  <mergeCells count="19">
    <mergeCell ref="A1:D1"/>
    <mergeCell ref="E1:K1"/>
    <mergeCell ref="L1:L2"/>
    <mergeCell ref="M1:M2"/>
    <mergeCell ref="N1:N2"/>
    <mergeCell ref="A3:A5"/>
    <mergeCell ref="E12:F14"/>
    <mergeCell ref="G12:K12"/>
    <mergeCell ref="L12:O12"/>
    <mergeCell ref="G13:H13"/>
    <mergeCell ref="I13:J13"/>
    <mergeCell ref="L13:M13"/>
    <mergeCell ref="N13:O13"/>
    <mergeCell ref="E15:F15"/>
    <mergeCell ref="E17:F17"/>
    <mergeCell ref="E18:F18"/>
    <mergeCell ref="P1:P2"/>
    <mergeCell ref="Q1:Q2"/>
    <mergeCell ref="O1:O2"/>
  </mergeCells>
  <conditionalFormatting sqref="Q3:Q5">
    <cfRule type="cellIs" dxfId="19" priority="1" operator="equal">
      <formula>"Estacionária"</formula>
    </cfRule>
    <cfRule type="cellIs" dxfId="18" priority="2" operator="equal">
      <formula>"Ruim"</formula>
    </cfRule>
    <cfRule type="cellIs" dxfId="17" priority="3" operator="equal">
      <formula>"Boa"</formula>
    </cfRule>
    <cfRule type="cellIs" dxfId="16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90" zoomScaleNormal="90" workbookViewId="0">
      <selection activeCell="Q7" sqref="Q7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customHeight="1" thickTop="1" x14ac:dyDescent="0.25">
      <c r="A3" s="264" t="s">
        <v>109</v>
      </c>
      <c r="B3" s="124" t="s">
        <v>53</v>
      </c>
      <c r="C3" s="124" t="s">
        <v>92</v>
      </c>
      <c r="D3" s="125" t="s">
        <v>240</v>
      </c>
      <c r="E3" s="182">
        <v>0.99919999999999998</v>
      </c>
      <c r="F3" s="171"/>
      <c r="G3" s="82"/>
      <c r="H3" s="171"/>
      <c r="I3" s="171"/>
      <c r="J3" s="171"/>
      <c r="K3" s="81"/>
      <c r="L3" s="130">
        <f>COUNTA(E3:K3)</f>
        <v>1</v>
      </c>
      <c r="M3" s="131"/>
      <c r="N3" s="131"/>
      <c r="O3" s="131"/>
      <c r="P3" s="132"/>
      <c r="Q3" s="141" t="str">
        <f t="shared" ref="Q3:Q11" si="0">IF(L3&lt;3,"Dados insuficientes")</f>
        <v>Dados insuficientes</v>
      </c>
    </row>
    <row r="4" spans="1:17" ht="28.5" x14ac:dyDescent="0.25">
      <c r="A4" s="265"/>
      <c r="B4" s="32" t="s">
        <v>54</v>
      </c>
      <c r="C4" s="32" t="s">
        <v>92</v>
      </c>
      <c r="D4" s="49" t="s">
        <v>241</v>
      </c>
      <c r="E4" s="38"/>
      <c r="F4" s="3">
        <v>0.86199999999999999</v>
      </c>
      <c r="G4" s="14">
        <v>0.89</v>
      </c>
      <c r="H4" s="4"/>
      <c r="I4" s="4"/>
      <c r="J4" s="4"/>
      <c r="K4" s="5"/>
      <c r="L4" s="72">
        <f t="shared" ref="L4:L12" si="1">COUNTA(E4:K4)</f>
        <v>2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65"/>
      <c r="B5" s="32" t="s">
        <v>55</v>
      </c>
      <c r="C5" s="32" t="s">
        <v>92</v>
      </c>
      <c r="D5" s="49" t="s">
        <v>242</v>
      </c>
      <c r="E5" s="38"/>
      <c r="F5" s="4"/>
      <c r="G5" s="20">
        <v>2.2499999999999999E-2</v>
      </c>
      <c r="H5" s="20">
        <v>1.8700000000000001E-2</v>
      </c>
      <c r="I5" s="20">
        <v>2.07E-2</v>
      </c>
      <c r="J5" s="4"/>
      <c r="K5" s="5"/>
      <c r="L5" s="72">
        <f t="shared" si="1"/>
        <v>3</v>
      </c>
      <c r="M5" s="59"/>
      <c r="N5" s="59"/>
      <c r="O5" s="59"/>
      <c r="P5" s="68"/>
      <c r="Q5" s="170" t="s">
        <v>305</v>
      </c>
    </row>
    <row r="6" spans="1:17" ht="28.5" x14ac:dyDescent="0.25">
      <c r="A6" s="265"/>
      <c r="B6" s="32" t="s">
        <v>56</v>
      </c>
      <c r="C6" s="32" t="s">
        <v>93</v>
      </c>
      <c r="D6" s="49" t="s">
        <v>243</v>
      </c>
      <c r="E6" s="38"/>
      <c r="F6" s="4"/>
      <c r="G6" s="20">
        <v>0.9778</v>
      </c>
      <c r="H6" s="20">
        <v>0.98129999999999995</v>
      </c>
      <c r="I6" s="20">
        <v>0.97929999999999995</v>
      </c>
      <c r="J6" s="4"/>
      <c r="K6" s="5"/>
      <c r="L6" s="72">
        <f t="shared" si="1"/>
        <v>3</v>
      </c>
      <c r="M6" s="58"/>
      <c r="N6" s="59"/>
      <c r="O6" s="59"/>
      <c r="P6" s="68"/>
      <c r="Q6" s="170" t="s">
        <v>305</v>
      </c>
    </row>
    <row r="7" spans="1:17" ht="28.5" x14ac:dyDescent="0.25">
      <c r="A7" s="265"/>
      <c r="B7" s="32" t="s">
        <v>57</v>
      </c>
      <c r="C7" s="32" t="s">
        <v>93</v>
      </c>
      <c r="D7" s="49" t="s">
        <v>244</v>
      </c>
      <c r="E7" s="38"/>
      <c r="F7" s="4"/>
      <c r="G7" s="3"/>
      <c r="H7" s="4"/>
      <c r="I7" s="4"/>
      <c r="J7" s="4"/>
      <c r="K7" s="5"/>
      <c r="L7" s="72">
        <f t="shared" si="1"/>
        <v>0</v>
      </c>
      <c r="M7" s="58"/>
      <c r="N7" s="59"/>
      <c r="O7" s="59"/>
      <c r="P7" s="68"/>
      <c r="Q7" s="170" t="str">
        <f t="shared" si="0"/>
        <v>Dados insuficientes</v>
      </c>
    </row>
    <row r="8" spans="1:17" ht="28.5" x14ac:dyDescent="0.25">
      <c r="A8" s="265"/>
      <c r="B8" s="32" t="s">
        <v>58</v>
      </c>
      <c r="C8" s="32" t="s">
        <v>93</v>
      </c>
      <c r="D8" s="49" t="s">
        <v>245</v>
      </c>
      <c r="E8" s="41">
        <v>1.1999999999999999E-3</v>
      </c>
      <c r="F8" s="4"/>
      <c r="G8" s="3"/>
      <c r="H8" s="4"/>
      <c r="I8" s="4"/>
      <c r="J8" s="4"/>
      <c r="K8" s="5"/>
      <c r="L8" s="72">
        <f t="shared" si="1"/>
        <v>1</v>
      </c>
      <c r="M8" s="58"/>
      <c r="N8" s="59"/>
      <c r="O8" s="59"/>
      <c r="P8" s="68"/>
      <c r="Q8" s="170" t="str">
        <f t="shared" si="0"/>
        <v>Dados insuficientes</v>
      </c>
    </row>
    <row r="9" spans="1:17" ht="28.5" x14ac:dyDescent="0.25">
      <c r="A9" s="265"/>
      <c r="B9" s="32" t="s">
        <v>59</v>
      </c>
      <c r="C9" s="32" t="s">
        <v>93</v>
      </c>
      <c r="D9" s="49" t="s">
        <v>246</v>
      </c>
      <c r="E9" s="41">
        <v>1E-4</v>
      </c>
      <c r="F9" s="4"/>
      <c r="G9" s="3"/>
      <c r="H9" s="4"/>
      <c r="I9" s="4"/>
      <c r="J9" s="4"/>
      <c r="K9" s="5"/>
      <c r="L9" s="72">
        <f t="shared" si="1"/>
        <v>1</v>
      </c>
      <c r="M9" s="59"/>
      <c r="N9" s="59"/>
      <c r="O9" s="59"/>
      <c r="P9" s="68"/>
      <c r="Q9" s="170" t="str">
        <f t="shared" si="0"/>
        <v>Dados insuficientes</v>
      </c>
    </row>
    <row r="10" spans="1:17" ht="28.5" x14ac:dyDescent="0.25">
      <c r="A10" s="265"/>
      <c r="B10" s="32" t="s">
        <v>60</v>
      </c>
      <c r="C10" s="32" t="s">
        <v>93</v>
      </c>
      <c r="D10" s="49" t="s">
        <v>247</v>
      </c>
      <c r="E10" s="41">
        <v>1E-4</v>
      </c>
      <c r="F10" s="4"/>
      <c r="G10" s="3"/>
      <c r="H10" s="4"/>
      <c r="I10" s="4"/>
      <c r="J10" s="4"/>
      <c r="K10" s="5"/>
      <c r="L10" s="72">
        <f t="shared" si="1"/>
        <v>1</v>
      </c>
      <c r="M10" s="16"/>
      <c r="N10" s="58"/>
      <c r="O10" s="58"/>
      <c r="P10" s="65"/>
      <c r="Q10" s="170" t="str">
        <f t="shared" si="0"/>
        <v>Dados insuficientes</v>
      </c>
    </row>
    <row r="11" spans="1:17" ht="29.25" thickBot="1" x14ac:dyDescent="0.3">
      <c r="A11" s="265"/>
      <c r="B11" s="32" t="s">
        <v>61</v>
      </c>
      <c r="C11" s="32" t="s">
        <v>93</v>
      </c>
      <c r="D11" s="49" t="s">
        <v>248</v>
      </c>
      <c r="E11" s="38"/>
      <c r="F11" s="4"/>
      <c r="G11" s="3"/>
      <c r="H11" s="4"/>
      <c r="I11" s="4"/>
      <c r="J11" s="4"/>
      <c r="K11" s="5"/>
      <c r="L11" s="72">
        <f t="shared" si="1"/>
        <v>0</v>
      </c>
      <c r="M11" s="161"/>
      <c r="N11" s="162"/>
      <c r="O11" s="162"/>
      <c r="P11" s="163"/>
      <c r="Q11" s="160" t="str">
        <f t="shared" si="0"/>
        <v>Dados insuficientes</v>
      </c>
    </row>
    <row r="12" spans="1:17" ht="30" thickTop="1" thickBot="1" x14ac:dyDescent="0.3">
      <c r="A12" s="266"/>
      <c r="B12" s="36" t="s">
        <v>62</v>
      </c>
      <c r="C12" s="36" t="s">
        <v>93</v>
      </c>
      <c r="D12" s="51" t="s">
        <v>249</v>
      </c>
      <c r="E12" s="46"/>
      <c r="F12" s="7"/>
      <c r="G12" s="6"/>
      <c r="H12" s="7"/>
      <c r="I12" s="7"/>
      <c r="J12" s="7"/>
      <c r="K12" s="8"/>
      <c r="L12" s="136">
        <f t="shared" si="1"/>
        <v>0</v>
      </c>
      <c r="M12" s="137"/>
      <c r="N12" s="137"/>
      <c r="O12" s="137"/>
      <c r="P12" s="138"/>
      <c r="Q12" s="143" t="str">
        <f t="shared" ref="Q12" si="2">IF(L12&lt;3,"Dados insuficientes")</f>
        <v>Dados insuficientes</v>
      </c>
    </row>
    <row r="13" spans="1:17" ht="20.100000000000001" customHeight="1" thickTop="1" thickBot="1" x14ac:dyDescent="0.3"/>
    <row r="14" spans="1:17" ht="20.100000000000001" customHeight="1" thickTop="1" x14ac:dyDescent="0.25">
      <c r="E14" s="87" t="s">
        <v>272</v>
      </c>
      <c r="F14" s="88"/>
      <c r="G14" s="88"/>
      <c r="H14" s="88"/>
      <c r="I14" s="81"/>
      <c r="J14" s="89"/>
      <c r="P14" s="79"/>
    </row>
    <row r="15" spans="1:17" ht="20.100000000000001" customHeight="1" thickBot="1" x14ac:dyDescent="0.3">
      <c r="E15" s="83" t="s">
        <v>273</v>
      </c>
      <c r="F15" s="84"/>
      <c r="G15" s="85"/>
      <c r="H15" s="84"/>
      <c r="I15" s="8"/>
      <c r="J15" s="89"/>
      <c r="P15" s="79"/>
    </row>
    <row r="16" spans="1:17" ht="20.100000000000001" customHeight="1" thickTop="1" x14ac:dyDescent="0.25">
      <c r="P16" s="79"/>
    </row>
    <row r="17" spans="1:16" ht="20.100000000000001" customHeight="1" thickBot="1" x14ac:dyDescent="0.3">
      <c r="E17" s="71" t="s">
        <v>287</v>
      </c>
      <c r="P17" s="79"/>
    </row>
    <row r="18" spans="1:16" ht="20.100000000000001" customHeight="1" thickTop="1" thickBot="1" x14ac:dyDescent="0.4">
      <c r="E18" s="102" t="s">
        <v>285</v>
      </c>
      <c r="F18" s="103"/>
      <c r="G18" s="104"/>
      <c r="H18" s="96" t="s">
        <v>179</v>
      </c>
      <c r="I18" s="93"/>
      <c r="J18" s="94"/>
      <c r="K18" s="94"/>
      <c r="L18" s="90"/>
      <c r="M18" s="94"/>
      <c r="N18" s="94"/>
      <c r="O18" s="94"/>
    </row>
    <row r="19" spans="1:16" s="9" customFormat="1" ht="20.100000000000001" customHeight="1" thickTop="1" thickBot="1" x14ac:dyDescent="0.3">
      <c r="A19" s="2"/>
      <c r="D19" s="1"/>
      <c r="E19" s="244" t="s">
        <v>303</v>
      </c>
      <c r="F19" s="245"/>
      <c r="G19" s="255" t="s">
        <v>288</v>
      </c>
      <c r="H19" s="256"/>
      <c r="I19" s="256"/>
      <c r="J19" s="256"/>
      <c r="K19" s="257"/>
      <c r="L19" s="256" t="s">
        <v>297</v>
      </c>
      <c r="M19" s="256"/>
      <c r="N19" s="256"/>
      <c r="O19" s="257"/>
      <c r="P19" s="1"/>
    </row>
    <row r="20" spans="1:16" s="9" customFormat="1" ht="20.100000000000001" customHeight="1" x14ac:dyDescent="0.25">
      <c r="A20" s="2"/>
      <c r="D20" s="1"/>
      <c r="E20" s="246"/>
      <c r="F20" s="247"/>
      <c r="G20" s="250" t="s">
        <v>283</v>
      </c>
      <c r="H20" s="251"/>
      <c r="I20" s="252" t="s">
        <v>286</v>
      </c>
      <c r="J20" s="253"/>
      <c r="K20" s="115" t="s">
        <v>293</v>
      </c>
      <c r="L20" s="250" t="s">
        <v>286</v>
      </c>
      <c r="M20" s="251"/>
      <c r="N20" s="252" t="s">
        <v>284</v>
      </c>
      <c r="O20" s="254"/>
    </row>
    <row r="21" spans="1:16" s="9" customFormat="1" ht="20.100000000000001" customHeight="1" thickBot="1" x14ac:dyDescent="0.3">
      <c r="A21" s="2"/>
      <c r="D21" s="1"/>
      <c r="E21" s="248"/>
      <c r="F21" s="249"/>
      <c r="G21" s="107" t="s">
        <v>289</v>
      </c>
      <c r="H21" s="110" t="s">
        <v>304</v>
      </c>
      <c r="I21" s="108" t="s">
        <v>290</v>
      </c>
      <c r="J21" s="114" t="s">
        <v>304</v>
      </c>
      <c r="K21" s="116" t="s">
        <v>304</v>
      </c>
      <c r="L21" s="107" t="s">
        <v>290</v>
      </c>
      <c r="M21" s="110" t="s">
        <v>304</v>
      </c>
      <c r="N21" s="108" t="s">
        <v>289</v>
      </c>
      <c r="O21" s="35" t="s">
        <v>304</v>
      </c>
    </row>
    <row r="22" spans="1:16" s="9" customFormat="1" ht="15.75" thickTop="1" x14ac:dyDescent="0.25">
      <c r="A22" s="2"/>
      <c r="D22" s="1"/>
      <c r="E22" s="242" t="s">
        <v>279</v>
      </c>
      <c r="F22" s="243"/>
      <c r="G22" s="100"/>
      <c r="H22" s="111"/>
      <c r="I22" s="109"/>
      <c r="J22" s="12"/>
      <c r="K22" s="117"/>
      <c r="L22" s="147"/>
      <c r="M22" s="111"/>
      <c r="N22" s="109"/>
      <c r="O22" s="95"/>
    </row>
    <row r="23" spans="1:16" s="9" customFormat="1" ht="15" x14ac:dyDescent="0.25">
      <c r="A23" s="2"/>
      <c r="D23" s="1"/>
      <c r="E23" s="105" t="s">
        <v>280</v>
      </c>
      <c r="F23" s="106"/>
      <c r="G23" s="144"/>
      <c r="H23" s="112"/>
      <c r="I23" s="97"/>
      <c r="J23" s="149"/>
      <c r="K23" s="118"/>
      <c r="L23" s="98"/>
      <c r="M23" s="112"/>
      <c r="N23" s="42"/>
      <c r="O23" s="91"/>
    </row>
    <row r="24" spans="1:16" s="9" customFormat="1" ht="34.5" customHeight="1" x14ac:dyDescent="0.25">
      <c r="A24" s="2"/>
      <c r="D24" s="1"/>
      <c r="E24" s="238" t="s">
        <v>292</v>
      </c>
      <c r="F24" s="239"/>
      <c r="G24" s="144"/>
      <c r="H24" s="112"/>
      <c r="I24" s="97"/>
      <c r="J24" s="149"/>
      <c r="K24" s="118"/>
      <c r="L24" s="98"/>
      <c r="M24" s="112"/>
      <c r="N24" s="42"/>
      <c r="O24" s="91"/>
    </row>
    <row r="25" spans="1:16" s="9" customFormat="1" ht="58.5" customHeight="1" thickBot="1" x14ac:dyDescent="0.3">
      <c r="A25" s="2"/>
      <c r="D25" s="1"/>
      <c r="E25" s="240" t="s">
        <v>282</v>
      </c>
      <c r="F25" s="241"/>
      <c r="G25" s="99"/>
      <c r="H25" s="113"/>
      <c r="I25" s="101"/>
      <c r="J25" s="150"/>
      <c r="K25" s="119"/>
      <c r="L25" s="120"/>
      <c r="M25" s="113"/>
      <c r="N25" s="101"/>
      <c r="O25" s="92"/>
    </row>
    <row r="26" spans="1:16" s="9" customFormat="1" ht="58.5" customHeight="1" thickTop="1" thickBot="1" x14ac:dyDescent="0.3">
      <c r="A26" s="2"/>
      <c r="D26" s="1"/>
      <c r="E26" s="123"/>
      <c r="F26" s="123"/>
      <c r="G26" s="86"/>
      <c r="H26" s="31"/>
      <c r="I26" s="31"/>
      <c r="J26" s="31"/>
      <c r="K26" s="31"/>
      <c r="L26" s="122"/>
      <c r="M26" s="31"/>
      <c r="N26" s="31"/>
      <c r="O26" s="31"/>
    </row>
    <row r="27" spans="1:16" s="9" customFormat="1" ht="20.100000000000001" customHeight="1" thickTop="1" x14ac:dyDescent="0.25">
      <c r="A27" s="2"/>
      <c r="D27" s="1"/>
      <c r="E27" s="87" t="s">
        <v>272</v>
      </c>
      <c r="F27" s="88"/>
      <c r="G27" s="88"/>
      <c r="H27" s="88"/>
      <c r="I27" s="81"/>
      <c r="J27" s="89"/>
      <c r="K27" s="1"/>
      <c r="L27" s="73"/>
      <c r="M27" s="1"/>
      <c r="N27" s="1"/>
      <c r="O27" s="1"/>
      <c r="P27" s="1"/>
    </row>
    <row r="28" spans="1:16" s="9" customFormat="1" ht="20.100000000000001" customHeight="1" thickBot="1" x14ac:dyDescent="0.3">
      <c r="A28" s="2"/>
      <c r="D28" s="1"/>
      <c r="E28" s="83" t="s">
        <v>273</v>
      </c>
      <c r="F28" s="84"/>
      <c r="G28" s="85"/>
      <c r="H28" s="84"/>
      <c r="I28" s="8"/>
      <c r="J28" s="89"/>
      <c r="K28" s="1"/>
      <c r="L28" s="73"/>
      <c r="M28" s="1"/>
      <c r="N28" s="1"/>
      <c r="O28" s="1"/>
      <c r="P28" s="1"/>
    </row>
    <row r="29" spans="1:16" s="9" customFormat="1" ht="20.100000000000001" customHeight="1" thickTop="1" x14ac:dyDescent="0.25">
      <c r="A29" s="2"/>
      <c r="D29" s="1"/>
      <c r="E29" s="1"/>
      <c r="F29" s="1"/>
      <c r="H29" s="1"/>
      <c r="I29" s="1"/>
      <c r="J29" s="1"/>
      <c r="K29" s="1"/>
      <c r="L29" s="73"/>
      <c r="M29" s="1"/>
      <c r="N29" s="1"/>
      <c r="O29" s="1"/>
      <c r="P29" s="1"/>
    </row>
    <row r="30" spans="1:16" s="9" customFormat="1" ht="20.100000000000001" customHeight="1" thickBot="1" x14ac:dyDescent="0.3">
      <c r="A30" s="2"/>
      <c r="D30" s="1"/>
      <c r="E30" s="71" t="s">
        <v>287</v>
      </c>
      <c r="F30" s="1"/>
      <c r="H30" s="1"/>
      <c r="I30" s="1"/>
      <c r="J30" s="1"/>
      <c r="K30" s="1"/>
      <c r="L30" s="73"/>
      <c r="M30" s="1"/>
      <c r="N30" s="1"/>
      <c r="O30" s="1"/>
      <c r="P30" s="1"/>
    </row>
    <row r="31" spans="1:16" s="9" customFormat="1" ht="20.100000000000001" customHeight="1" thickTop="1" thickBot="1" x14ac:dyDescent="0.3">
      <c r="A31" s="2"/>
      <c r="D31" s="1"/>
      <c r="E31" s="102" t="s">
        <v>285</v>
      </c>
      <c r="F31" s="103"/>
      <c r="G31" s="104"/>
      <c r="H31" s="96" t="s">
        <v>179</v>
      </c>
      <c r="I31" s="93"/>
      <c r="J31" s="94"/>
      <c r="K31" s="94"/>
      <c r="L31" s="90"/>
      <c r="M31" s="94"/>
      <c r="N31" s="94"/>
      <c r="O31" s="94"/>
      <c r="P31" s="1"/>
    </row>
    <row r="32" spans="1:16" s="9" customFormat="1" ht="20.100000000000001" customHeight="1" thickTop="1" thickBot="1" x14ac:dyDescent="0.3">
      <c r="A32" s="2"/>
      <c r="D32" s="1"/>
      <c r="E32" s="244" t="s">
        <v>303</v>
      </c>
      <c r="F32" s="245"/>
      <c r="G32" s="255" t="s">
        <v>288</v>
      </c>
      <c r="H32" s="256"/>
      <c r="I32" s="256"/>
      <c r="J32" s="256"/>
      <c r="K32" s="257"/>
      <c r="L32" s="256" t="s">
        <v>297</v>
      </c>
      <c r="M32" s="256"/>
      <c r="N32" s="256"/>
      <c r="O32" s="257"/>
      <c r="P32" s="1"/>
    </row>
    <row r="33" spans="1:17" s="9" customFormat="1" ht="20.100000000000001" customHeight="1" x14ac:dyDescent="0.25">
      <c r="A33" s="2"/>
      <c r="D33" s="1"/>
      <c r="E33" s="246"/>
      <c r="F33" s="247"/>
      <c r="G33" s="250" t="s">
        <v>283</v>
      </c>
      <c r="H33" s="251"/>
      <c r="I33" s="252" t="s">
        <v>286</v>
      </c>
      <c r="J33" s="253"/>
      <c r="K33" s="115" t="s">
        <v>293</v>
      </c>
      <c r="L33" s="250" t="s">
        <v>286</v>
      </c>
      <c r="M33" s="251"/>
      <c r="N33" s="252" t="s">
        <v>284</v>
      </c>
      <c r="O33" s="254"/>
      <c r="P33" s="1"/>
    </row>
    <row r="34" spans="1:17" s="9" customFormat="1" ht="20.100000000000001" customHeight="1" thickBot="1" x14ac:dyDescent="0.3">
      <c r="A34" s="2"/>
      <c r="D34" s="1"/>
      <c r="E34" s="248"/>
      <c r="F34" s="249"/>
      <c r="G34" s="107" t="s">
        <v>289</v>
      </c>
      <c r="H34" s="110" t="s">
        <v>304</v>
      </c>
      <c r="I34" s="108" t="s">
        <v>290</v>
      </c>
      <c r="J34" s="114" t="s">
        <v>304</v>
      </c>
      <c r="K34" s="116" t="s">
        <v>304</v>
      </c>
      <c r="L34" s="107" t="s">
        <v>290</v>
      </c>
      <c r="M34" s="110" t="s">
        <v>304</v>
      </c>
      <c r="N34" s="108" t="s">
        <v>289</v>
      </c>
      <c r="O34" s="35" t="s">
        <v>304</v>
      </c>
      <c r="P34" s="1"/>
    </row>
    <row r="35" spans="1:17" s="9" customFormat="1" ht="20.100000000000001" customHeight="1" thickTop="1" x14ac:dyDescent="0.25">
      <c r="A35" s="2"/>
      <c r="D35" s="1"/>
      <c r="E35" s="242" t="s">
        <v>279</v>
      </c>
      <c r="F35" s="243"/>
      <c r="G35" s="100"/>
      <c r="H35" s="111"/>
      <c r="I35" s="109"/>
      <c r="J35" s="12"/>
      <c r="K35" s="117"/>
      <c r="L35" s="147"/>
      <c r="M35" s="111"/>
      <c r="N35" s="109"/>
      <c r="O35" s="95"/>
      <c r="P35" s="1"/>
    </row>
    <row r="36" spans="1:17" s="2" customFormat="1" ht="20.100000000000001" customHeight="1" x14ac:dyDescent="0.25">
      <c r="B36" s="9"/>
      <c r="C36" s="9"/>
      <c r="D36" s="1"/>
      <c r="E36" s="105" t="s">
        <v>280</v>
      </c>
      <c r="F36" s="106"/>
      <c r="G36" s="144"/>
      <c r="H36" s="112"/>
      <c r="I36" s="97"/>
      <c r="J36" s="149"/>
      <c r="K36" s="118"/>
      <c r="L36" s="98"/>
      <c r="M36" s="112"/>
      <c r="N36" s="42"/>
      <c r="O36" s="91"/>
      <c r="P36" s="1"/>
      <c r="Q36" s="9"/>
    </row>
    <row r="37" spans="1:17" s="2" customFormat="1" ht="20.100000000000001" customHeight="1" x14ac:dyDescent="0.25">
      <c r="B37" s="9"/>
      <c r="C37" s="9"/>
      <c r="D37" s="1"/>
      <c r="E37" s="238" t="s">
        <v>292</v>
      </c>
      <c r="F37" s="239"/>
      <c r="G37" s="144"/>
      <c r="H37" s="112"/>
      <c r="I37" s="97"/>
      <c r="J37" s="149"/>
      <c r="K37" s="118"/>
      <c r="L37" s="98"/>
      <c r="M37" s="112"/>
      <c r="N37" s="42"/>
      <c r="O37" s="91"/>
      <c r="P37" s="1"/>
      <c r="Q37" s="9"/>
    </row>
    <row r="38" spans="1:17" s="2" customFormat="1" ht="59.45" customHeight="1" thickBot="1" x14ac:dyDescent="0.3">
      <c r="B38" s="9"/>
      <c r="C38" s="9"/>
      <c r="D38" s="1"/>
      <c r="E38" s="240" t="s">
        <v>282</v>
      </c>
      <c r="F38" s="241"/>
      <c r="G38" s="99"/>
      <c r="H38" s="113"/>
      <c r="I38" s="101"/>
      <c r="J38" s="150"/>
      <c r="K38" s="119"/>
      <c r="L38" s="120"/>
      <c r="M38" s="113"/>
      <c r="N38" s="101"/>
      <c r="O38" s="92"/>
      <c r="P38" s="1"/>
      <c r="Q38" s="9"/>
    </row>
    <row r="39" spans="1:17" s="2" customFormat="1" ht="59.45" customHeight="1" thickTop="1" x14ac:dyDescent="0.25">
      <c r="B39" s="9"/>
      <c r="C39" s="9"/>
      <c r="D39" s="1"/>
      <c r="E39" s="123"/>
      <c r="F39" s="123"/>
      <c r="G39" s="86"/>
      <c r="H39" s="31"/>
      <c r="I39" s="31"/>
      <c r="J39" s="31"/>
      <c r="K39" s="31"/>
      <c r="L39" s="122"/>
      <c r="M39" s="31"/>
      <c r="N39" s="31"/>
      <c r="O39" s="31"/>
      <c r="P39" s="1"/>
      <c r="Q39" s="9"/>
    </row>
    <row r="40" spans="1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1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1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1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1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1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1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1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1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</sheetData>
  <mergeCells count="29">
    <mergeCell ref="P1:P2"/>
    <mergeCell ref="Q1:Q2"/>
    <mergeCell ref="A3:A12"/>
    <mergeCell ref="E19:F21"/>
    <mergeCell ref="G19:K19"/>
    <mergeCell ref="L19:O19"/>
    <mergeCell ref="G20:H20"/>
    <mergeCell ref="I20:J20"/>
    <mergeCell ref="L20:M20"/>
    <mergeCell ref="N20:O20"/>
    <mergeCell ref="A1:D1"/>
    <mergeCell ref="E1:K1"/>
    <mergeCell ref="L1:L2"/>
    <mergeCell ref="M1:M2"/>
    <mergeCell ref="N1:N2"/>
    <mergeCell ref="O1:O2"/>
    <mergeCell ref="G32:K32"/>
    <mergeCell ref="L32:O32"/>
    <mergeCell ref="G33:H33"/>
    <mergeCell ref="I33:J33"/>
    <mergeCell ref="L33:M33"/>
    <mergeCell ref="N33:O33"/>
    <mergeCell ref="E35:F35"/>
    <mergeCell ref="E37:F37"/>
    <mergeCell ref="E38:F38"/>
    <mergeCell ref="E22:F22"/>
    <mergeCell ref="E24:F24"/>
    <mergeCell ref="E25:F25"/>
    <mergeCell ref="E32:F34"/>
  </mergeCells>
  <conditionalFormatting sqref="Q3:Q12">
    <cfRule type="cellIs" dxfId="15" priority="1" operator="equal">
      <formula>"Estacionária"</formula>
    </cfRule>
    <cfRule type="cellIs" dxfId="14" priority="2" operator="equal">
      <formula>"Ruim"</formula>
    </cfRule>
    <cfRule type="cellIs" dxfId="13" priority="3" operator="equal">
      <formula>"Boa"</formula>
    </cfRule>
    <cfRule type="cellIs" dxfId="12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" zoomScale="90" zoomScaleNormal="90" workbookViewId="0">
      <selection activeCell="Q9" sqref="Q9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customHeight="1" thickTop="1" x14ac:dyDescent="0.25">
      <c r="A3" s="264" t="s">
        <v>267</v>
      </c>
      <c r="B3" s="124" t="s">
        <v>63</v>
      </c>
      <c r="C3" s="124" t="s">
        <v>92</v>
      </c>
      <c r="D3" s="125" t="s">
        <v>126</v>
      </c>
      <c r="E3" s="139"/>
      <c r="F3" s="171"/>
      <c r="G3" s="82"/>
      <c r="H3" s="183"/>
      <c r="I3" s="82">
        <v>0</v>
      </c>
      <c r="J3" s="171"/>
      <c r="K3" s="81"/>
      <c r="L3" s="130">
        <f>COUNTA(E3:K3)</f>
        <v>1</v>
      </c>
      <c r="M3" s="131"/>
      <c r="N3" s="131"/>
      <c r="O3" s="131"/>
      <c r="P3" s="132"/>
      <c r="Q3" s="141" t="str">
        <f t="shared" ref="Q3:Q10" si="0">IF(L3&lt;3,"Dados insuficientes")</f>
        <v>Dados insuficientes</v>
      </c>
    </row>
    <row r="4" spans="1:17" ht="42.75" x14ac:dyDescent="0.25">
      <c r="A4" s="265"/>
      <c r="B4" s="32" t="s">
        <v>64</v>
      </c>
      <c r="C4" s="32" t="s">
        <v>92</v>
      </c>
      <c r="D4" s="49" t="s">
        <v>250</v>
      </c>
      <c r="E4" s="38"/>
      <c r="F4" s="4"/>
      <c r="G4" s="3"/>
      <c r="H4" s="4"/>
      <c r="I4" s="13" t="e">
        <f>(65/'Indicadores de Perfil'!#REF!)*100000</f>
        <v>#REF!</v>
      </c>
      <c r="J4" s="4"/>
      <c r="K4" s="5"/>
      <c r="L4" s="72">
        <f t="shared" ref="L4:L11" si="1">COUNTA(E4:K4)</f>
        <v>1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65"/>
      <c r="B5" s="32" t="s">
        <v>65</v>
      </c>
      <c r="C5" s="32" t="s">
        <v>92</v>
      </c>
      <c r="D5" s="49" t="s">
        <v>129</v>
      </c>
      <c r="E5" s="38"/>
      <c r="F5" s="4"/>
      <c r="G5" s="3"/>
      <c r="H5" s="13" t="e">
        <f>(265786*256)/'Indicadores de Perfil'!#REF!</f>
        <v>#REF!</v>
      </c>
      <c r="I5" s="4"/>
      <c r="J5" s="4"/>
      <c r="K5" s="5"/>
      <c r="L5" s="72">
        <f t="shared" si="1"/>
        <v>1</v>
      </c>
      <c r="M5" s="59"/>
      <c r="N5" s="59"/>
      <c r="O5" s="59"/>
      <c r="P5" s="68"/>
      <c r="Q5" s="170" t="str">
        <f t="shared" si="0"/>
        <v>Dados insuficientes</v>
      </c>
    </row>
    <row r="6" spans="1:17" ht="28.5" x14ac:dyDescent="0.25">
      <c r="A6" s="265"/>
      <c r="B6" s="32" t="s">
        <v>66</v>
      </c>
      <c r="C6" s="32" t="s">
        <v>92</v>
      </c>
      <c r="D6" s="49" t="s">
        <v>127</v>
      </c>
      <c r="E6" s="40">
        <f>1/2.71</f>
        <v>0.36900369003690037</v>
      </c>
      <c r="F6" s="16">
        <f>1/2.53</f>
        <v>0.39525691699604748</v>
      </c>
      <c r="G6" s="16">
        <f>1/2.39</f>
        <v>0.41841004184100417</v>
      </c>
      <c r="H6" s="16">
        <f>1/2.27</f>
        <v>0.44052863436123346</v>
      </c>
      <c r="I6" s="16">
        <f>1/2.19</f>
        <v>0.45662100456621008</v>
      </c>
      <c r="J6" s="4"/>
      <c r="K6" s="5"/>
      <c r="L6" s="72">
        <f t="shared" si="1"/>
        <v>5</v>
      </c>
      <c r="M6" s="58"/>
      <c r="N6" s="59"/>
      <c r="O6" s="59"/>
      <c r="P6" s="68"/>
      <c r="Q6" s="170" t="s">
        <v>305</v>
      </c>
    </row>
    <row r="7" spans="1:17" ht="42.75" x14ac:dyDescent="0.25">
      <c r="A7" s="265"/>
      <c r="B7" s="32" t="s">
        <v>67</v>
      </c>
      <c r="C7" s="32" t="s">
        <v>93</v>
      </c>
      <c r="D7" s="49" t="s">
        <v>130</v>
      </c>
      <c r="E7" s="38"/>
      <c r="F7" s="4"/>
      <c r="G7" s="3"/>
      <c r="H7" s="15">
        <v>0.53100000000000003</v>
      </c>
      <c r="I7" s="4"/>
      <c r="J7" s="4"/>
      <c r="K7" s="5"/>
      <c r="L7" s="72">
        <f t="shared" si="1"/>
        <v>1</v>
      </c>
      <c r="M7" s="58"/>
      <c r="N7" s="59"/>
      <c r="O7" s="59"/>
      <c r="P7" s="68"/>
      <c r="Q7" s="170" t="str">
        <f t="shared" si="0"/>
        <v>Dados insuficientes</v>
      </c>
    </row>
    <row r="8" spans="1:17" ht="28.5" x14ac:dyDescent="0.25">
      <c r="A8" s="265"/>
      <c r="B8" s="32" t="s">
        <v>68</v>
      </c>
      <c r="C8" s="32" t="s">
        <v>93</v>
      </c>
      <c r="D8" s="30" t="s">
        <v>128</v>
      </c>
      <c r="E8" s="40" t="e">
        <f>'Todos os indicadores'!#REF!</f>
        <v>#REF!</v>
      </c>
      <c r="F8" s="40" t="e">
        <f>'Todos os indicadores'!#REF!</f>
        <v>#REF!</v>
      </c>
      <c r="G8" s="40" t="e">
        <f>'Todos os indicadores'!#REF!</f>
        <v>#REF!</v>
      </c>
      <c r="H8" s="40" t="e">
        <f>'Todos os indicadores'!#REF!</f>
        <v>#REF!</v>
      </c>
      <c r="I8" s="40" t="e">
        <f>'Todos os indicadores'!#REF!</f>
        <v>#REF!</v>
      </c>
      <c r="J8" s="4"/>
      <c r="K8" s="5"/>
      <c r="L8" s="72">
        <f t="shared" si="1"/>
        <v>5</v>
      </c>
      <c r="M8" s="58"/>
      <c r="N8" s="59"/>
      <c r="O8" s="59"/>
      <c r="P8" s="68"/>
      <c r="Q8" s="170" t="s">
        <v>305</v>
      </c>
    </row>
    <row r="9" spans="1:17" ht="28.5" x14ac:dyDescent="0.25">
      <c r="A9" s="265"/>
      <c r="B9" s="32" t="s">
        <v>69</v>
      </c>
      <c r="C9" s="32" t="s">
        <v>93</v>
      </c>
      <c r="D9" s="49" t="s">
        <v>251</v>
      </c>
      <c r="E9" s="38"/>
      <c r="F9" s="4"/>
      <c r="G9" s="3"/>
      <c r="H9" s="4"/>
      <c r="I9" s="13">
        <f>(115/637187)*100000</f>
        <v>18.048076938167288</v>
      </c>
      <c r="J9" s="13"/>
      <c r="K9" s="184"/>
      <c r="L9" s="72">
        <f t="shared" si="1"/>
        <v>1</v>
      </c>
      <c r="M9" s="59"/>
      <c r="N9" s="59"/>
      <c r="O9" s="59"/>
      <c r="P9" s="68"/>
      <c r="Q9" s="170" t="str">
        <f t="shared" si="0"/>
        <v>Dados insuficientes</v>
      </c>
    </row>
    <row r="10" spans="1:17" ht="28.5" x14ac:dyDescent="0.25">
      <c r="A10" s="265"/>
      <c r="B10" s="32" t="s">
        <v>70</v>
      </c>
      <c r="C10" s="32" t="s">
        <v>93</v>
      </c>
      <c r="D10" s="49" t="s">
        <v>252</v>
      </c>
      <c r="E10" s="38"/>
      <c r="F10" s="4"/>
      <c r="G10" s="13" t="e">
        <f>(3079/'Indicadores de Perfil'!#REF!)*100000</f>
        <v>#REF!</v>
      </c>
      <c r="H10" s="13" t="e">
        <f>(2704/'Indicadores de Perfil'!#REF!)*100000</f>
        <v>#REF!</v>
      </c>
      <c r="I10" s="4"/>
      <c r="J10" s="4"/>
      <c r="K10" s="5"/>
      <c r="L10" s="72">
        <f t="shared" si="1"/>
        <v>2</v>
      </c>
      <c r="M10" s="16"/>
      <c r="N10" s="58"/>
      <c r="O10" s="58"/>
      <c r="P10" s="65"/>
      <c r="Q10" s="170" t="str">
        <f t="shared" si="0"/>
        <v>Dados insuficientes</v>
      </c>
    </row>
    <row r="11" spans="1:17" ht="29.25" thickBot="1" x14ac:dyDescent="0.3">
      <c r="A11" s="266"/>
      <c r="B11" s="36" t="s">
        <v>71</v>
      </c>
      <c r="C11" s="36" t="s">
        <v>93</v>
      </c>
      <c r="D11" s="37" t="s">
        <v>253</v>
      </c>
      <c r="E11" s="101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2"/>
      <c r="L11" s="136">
        <f t="shared" si="1"/>
        <v>6</v>
      </c>
      <c r="M11" s="137"/>
      <c r="N11" s="137"/>
      <c r="O11" s="137"/>
      <c r="P11" s="138"/>
      <c r="Q11" s="143" t="s">
        <v>305</v>
      </c>
    </row>
    <row r="12" spans="1:17" ht="20.100000000000001" customHeight="1" thickTop="1" thickBot="1" x14ac:dyDescent="0.3"/>
    <row r="13" spans="1:17" ht="20.100000000000001" customHeight="1" thickTop="1" x14ac:dyDescent="0.25">
      <c r="E13" s="87" t="s">
        <v>272</v>
      </c>
      <c r="F13" s="88"/>
      <c r="G13" s="88"/>
      <c r="H13" s="88"/>
      <c r="I13" s="81"/>
      <c r="J13" s="89"/>
      <c r="P13" s="79"/>
    </row>
    <row r="14" spans="1:17" ht="20.100000000000001" customHeight="1" thickBot="1" x14ac:dyDescent="0.3">
      <c r="E14" s="83" t="s">
        <v>273</v>
      </c>
      <c r="F14" s="84"/>
      <c r="G14" s="85"/>
      <c r="H14" s="84"/>
      <c r="I14" s="8"/>
      <c r="J14" s="89"/>
      <c r="P14" s="79"/>
    </row>
    <row r="15" spans="1:17" ht="20.100000000000001" customHeight="1" thickTop="1" x14ac:dyDescent="0.25">
      <c r="P15" s="79"/>
    </row>
    <row r="16" spans="1:17" s="9" customFormat="1" ht="20.100000000000001" customHeight="1" thickBot="1" x14ac:dyDescent="0.3">
      <c r="A16" s="2"/>
      <c r="D16" s="1"/>
      <c r="E16" s="71" t="s">
        <v>287</v>
      </c>
      <c r="F16" s="1"/>
      <c r="H16" s="1"/>
      <c r="I16" s="1"/>
      <c r="J16" s="1"/>
      <c r="K16" s="1"/>
      <c r="L16" s="73"/>
      <c r="M16" s="1"/>
      <c r="N16" s="1"/>
      <c r="O16" s="1"/>
      <c r="P16" s="79"/>
    </row>
    <row r="17" spans="1:16" s="9" customFormat="1" ht="20.100000000000001" customHeight="1" thickTop="1" thickBot="1" x14ac:dyDescent="0.3">
      <c r="A17" s="2"/>
      <c r="D17" s="1"/>
      <c r="E17" s="102" t="s">
        <v>285</v>
      </c>
      <c r="F17" s="103"/>
      <c r="G17" s="104"/>
      <c r="H17" s="96" t="s">
        <v>179</v>
      </c>
      <c r="I17" s="93"/>
      <c r="J17" s="94"/>
      <c r="K17" s="94"/>
      <c r="L17" s="90"/>
      <c r="M17" s="94"/>
      <c r="N17" s="94"/>
      <c r="O17" s="94"/>
      <c r="P17" s="1"/>
    </row>
    <row r="18" spans="1:16" s="9" customFormat="1" ht="20.100000000000001" customHeight="1" thickTop="1" thickBot="1" x14ac:dyDescent="0.3">
      <c r="A18" s="2"/>
      <c r="D18" s="1"/>
      <c r="E18" s="244" t="s">
        <v>303</v>
      </c>
      <c r="F18" s="245"/>
      <c r="G18" s="255" t="s">
        <v>288</v>
      </c>
      <c r="H18" s="256"/>
      <c r="I18" s="256"/>
      <c r="J18" s="256"/>
      <c r="K18" s="257"/>
      <c r="L18" s="256" t="s">
        <v>297</v>
      </c>
      <c r="M18" s="256"/>
      <c r="N18" s="256"/>
      <c r="O18" s="257"/>
      <c r="P18" s="1"/>
    </row>
    <row r="19" spans="1:16" s="9" customFormat="1" ht="20.100000000000001" customHeight="1" x14ac:dyDescent="0.25">
      <c r="A19" s="2"/>
      <c r="D19" s="1"/>
      <c r="E19" s="246"/>
      <c r="F19" s="247"/>
      <c r="G19" s="250" t="s">
        <v>283</v>
      </c>
      <c r="H19" s="251"/>
      <c r="I19" s="252" t="s">
        <v>286</v>
      </c>
      <c r="J19" s="253"/>
      <c r="K19" s="115" t="s">
        <v>293</v>
      </c>
      <c r="L19" s="250" t="s">
        <v>286</v>
      </c>
      <c r="M19" s="251"/>
      <c r="N19" s="252" t="s">
        <v>284</v>
      </c>
      <c r="O19" s="254"/>
    </row>
    <row r="20" spans="1:16" s="9" customFormat="1" ht="20.100000000000001" customHeight="1" thickBot="1" x14ac:dyDescent="0.3">
      <c r="A20" s="2"/>
      <c r="D20" s="1"/>
      <c r="E20" s="248"/>
      <c r="F20" s="249"/>
      <c r="G20" s="107" t="s">
        <v>289</v>
      </c>
      <c r="H20" s="110" t="s">
        <v>304</v>
      </c>
      <c r="I20" s="108" t="s">
        <v>290</v>
      </c>
      <c r="J20" s="114" t="s">
        <v>304</v>
      </c>
      <c r="K20" s="116" t="s">
        <v>304</v>
      </c>
      <c r="L20" s="107" t="s">
        <v>290</v>
      </c>
      <c r="M20" s="110" t="s">
        <v>304</v>
      </c>
      <c r="N20" s="108" t="s">
        <v>289</v>
      </c>
      <c r="O20" s="35" t="s">
        <v>304</v>
      </c>
    </row>
    <row r="21" spans="1:16" s="9" customFormat="1" ht="15.75" thickTop="1" x14ac:dyDescent="0.25">
      <c r="A21" s="2"/>
      <c r="D21" s="1"/>
      <c r="E21" s="242" t="s">
        <v>279</v>
      </c>
      <c r="F21" s="243"/>
      <c r="G21" s="100"/>
      <c r="H21" s="111"/>
      <c r="I21" s="109"/>
      <c r="J21" s="12"/>
      <c r="K21" s="117"/>
      <c r="L21" s="147"/>
      <c r="M21" s="111"/>
      <c r="N21" s="109"/>
      <c r="O21" s="95"/>
    </row>
    <row r="22" spans="1:16" s="9" customFormat="1" ht="15" x14ac:dyDescent="0.25">
      <c r="A22" s="2"/>
      <c r="D22" s="1"/>
      <c r="E22" s="105" t="s">
        <v>280</v>
      </c>
      <c r="F22" s="106"/>
      <c r="G22" s="144"/>
      <c r="H22" s="112"/>
      <c r="I22" s="97"/>
      <c r="J22" s="149"/>
      <c r="K22" s="118"/>
      <c r="L22" s="98"/>
      <c r="M22" s="112"/>
      <c r="N22" s="42"/>
      <c r="O22" s="91"/>
    </row>
    <row r="23" spans="1:16" s="9" customFormat="1" ht="34.5" customHeight="1" x14ac:dyDescent="0.25">
      <c r="A23" s="2"/>
      <c r="D23" s="1"/>
      <c r="E23" s="238" t="s">
        <v>292</v>
      </c>
      <c r="F23" s="239"/>
      <c r="G23" s="144"/>
      <c r="H23" s="112"/>
      <c r="I23" s="97"/>
      <c r="J23" s="149"/>
      <c r="K23" s="118"/>
      <c r="L23" s="98"/>
      <c r="M23" s="112"/>
      <c r="N23" s="42"/>
      <c r="O23" s="91"/>
    </row>
    <row r="24" spans="1:16" s="9" customFormat="1" ht="58.5" customHeight="1" thickBot="1" x14ac:dyDescent="0.3">
      <c r="A24" s="2"/>
      <c r="D24" s="1"/>
      <c r="E24" s="240" t="s">
        <v>282</v>
      </c>
      <c r="F24" s="241"/>
      <c r="G24" s="99"/>
      <c r="H24" s="113"/>
      <c r="I24" s="101"/>
      <c r="J24" s="150"/>
      <c r="K24" s="119"/>
      <c r="L24" s="120"/>
      <c r="M24" s="113"/>
      <c r="N24" s="101"/>
      <c r="O24" s="92"/>
    </row>
    <row r="25" spans="1:16" s="9" customFormat="1" ht="58.5" customHeight="1" thickTop="1" thickBot="1" x14ac:dyDescent="0.3">
      <c r="A25" s="2"/>
      <c r="D25" s="1"/>
      <c r="E25" s="123"/>
      <c r="F25" s="123"/>
      <c r="G25" s="86"/>
      <c r="H25" s="31"/>
      <c r="I25" s="31"/>
      <c r="J25" s="31"/>
      <c r="K25" s="31"/>
      <c r="L25" s="122"/>
      <c r="M25" s="31"/>
      <c r="N25" s="31"/>
      <c r="O25" s="31"/>
    </row>
    <row r="26" spans="1:16" s="9" customFormat="1" ht="20.100000000000001" customHeight="1" thickTop="1" x14ac:dyDescent="0.25">
      <c r="A26" s="2"/>
      <c r="D26" s="1"/>
      <c r="E26" s="87" t="s">
        <v>272</v>
      </c>
      <c r="F26" s="88"/>
      <c r="G26" s="88"/>
      <c r="H26" s="88"/>
      <c r="I26" s="81"/>
      <c r="J26" s="89"/>
      <c r="K26" s="1"/>
      <c r="L26" s="73"/>
      <c r="M26" s="1"/>
      <c r="N26" s="1"/>
      <c r="O26" s="1"/>
      <c r="P26" s="1"/>
    </row>
    <row r="27" spans="1:16" s="9" customFormat="1" ht="20.100000000000001" customHeight="1" thickBot="1" x14ac:dyDescent="0.3">
      <c r="A27" s="2"/>
      <c r="D27" s="1"/>
      <c r="E27" s="83" t="s">
        <v>273</v>
      </c>
      <c r="F27" s="84"/>
      <c r="G27" s="85"/>
      <c r="H27" s="84"/>
      <c r="I27" s="8"/>
      <c r="J27" s="89"/>
      <c r="K27" s="1"/>
      <c r="L27" s="73"/>
      <c r="M27" s="1"/>
      <c r="N27" s="1"/>
      <c r="O27" s="1"/>
      <c r="P27" s="1"/>
    </row>
    <row r="28" spans="1:16" s="9" customFormat="1" ht="20.100000000000001" customHeight="1" thickTop="1" x14ac:dyDescent="0.25">
      <c r="A28" s="2"/>
      <c r="D28" s="1"/>
      <c r="E28" s="1"/>
      <c r="F28" s="1"/>
      <c r="H28" s="1"/>
      <c r="I28" s="1"/>
      <c r="J28" s="1"/>
      <c r="K28" s="1"/>
      <c r="L28" s="73"/>
      <c r="M28" s="1"/>
      <c r="N28" s="1"/>
      <c r="O28" s="1"/>
      <c r="P28" s="1"/>
    </row>
    <row r="29" spans="1:16" s="9" customFormat="1" ht="20.100000000000001" customHeight="1" thickBot="1" x14ac:dyDescent="0.3">
      <c r="A29" s="2"/>
      <c r="D29" s="1"/>
      <c r="E29" s="71" t="s">
        <v>287</v>
      </c>
      <c r="F29" s="1"/>
      <c r="H29" s="1"/>
      <c r="I29" s="1"/>
      <c r="J29" s="1"/>
      <c r="K29" s="1"/>
      <c r="L29" s="73"/>
      <c r="M29" s="1"/>
      <c r="N29" s="1"/>
      <c r="O29" s="1"/>
      <c r="P29" s="1"/>
    </row>
    <row r="30" spans="1:16" s="9" customFormat="1" ht="20.100000000000001" customHeight="1" thickTop="1" thickBot="1" x14ac:dyDescent="0.3">
      <c r="A30" s="2"/>
      <c r="D30" s="1"/>
      <c r="E30" s="102" t="s">
        <v>285</v>
      </c>
      <c r="F30" s="103"/>
      <c r="G30" s="104"/>
      <c r="H30" s="96" t="s">
        <v>179</v>
      </c>
      <c r="I30" s="93"/>
      <c r="J30" s="94"/>
      <c r="K30" s="94"/>
      <c r="L30" s="90"/>
      <c r="M30" s="94"/>
      <c r="N30" s="94"/>
      <c r="O30" s="94"/>
      <c r="P30" s="1"/>
    </row>
    <row r="31" spans="1:16" s="9" customFormat="1" ht="20.100000000000001" customHeight="1" thickTop="1" thickBot="1" x14ac:dyDescent="0.3">
      <c r="A31" s="2"/>
      <c r="D31" s="1"/>
      <c r="E31" s="244" t="s">
        <v>303</v>
      </c>
      <c r="F31" s="245"/>
      <c r="G31" s="255" t="s">
        <v>288</v>
      </c>
      <c r="H31" s="256"/>
      <c r="I31" s="256"/>
      <c r="J31" s="256"/>
      <c r="K31" s="257"/>
      <c r="L31" s="256" t="s">
        <v>297</v>
      </c>
      <c r="M31" s="256"/>
      <c r="N31" s="256"/>
      <c r="O31" s="257"/>
      <c r="P31" s="1"/>
    </row>
    <row r="32" spans="1:16" s="9" customFormat="1" ht="20.100000000000001" customHeight="1" x14ac:dyDescent="0.25">
      <c r="A32" s="2"/>
      <c r="D32" s="1"/>
      <c r="E32" s="246"/>
      <c r="F32" s="247"/>
      <c r="G32" s="250" t="s">
        <v>283</v>
      </c>
      <c r="H32" s="251"/>
      <c r="I32" s="252" t="s">
        <v>286</v>
      </c>
      <c r="J32" s="253"/>
      <c r="K32" s="115" t="s">
        <v>293</v>
      </c>
      <c r="L32" s="250" t="s">
        <v>286</v>
      </c>
      <c r="M32" s="251"/>
      <c r="N32" s="252" t="s">
        <v>284</v>
      </c>
      <c r="O32" s="254"/>
      <c r="P32" s="1"/>
    </row>
    <row r="33" spans="1:17" s="9" customFormat="1" ht="20.100000000000001" customHeight="1" thickBot="1" x14ac:dyDescent="0.3">
      <c r="A33" s="2"/>
      <c r="D33" s="1"/>
      <c r="E33" s="248"/>
      <c r="F33" s="249"/>
      <c r="G33" s="107" t="s">
        <v>289</v>
      </c>
      <c r="H33" s="110" t="s">
        <v>304</v>
      </c>
      <c r="I33" s="108" t="s">
        <v>290</v>
      </c>
      <c r="J33" s="114" t="s">
        <v>304</v>
      </c>
      <c r="K33" s="116" t="s">
        <v>304</v>
      </c>
      <c r="L33" s="107" t="s">
        <v>290</v>
      </c>
      <c r="M33" s="110" t="s">
        <v>304</v>
      </c>
      <c r="N33" s="108" t="s">
        <v>289</v>
      </c>
      <c r="O33" s="35" t="s">
        <v>304</v>
      </c>
      <c r="P33" s="1"/>
    </row>
    <row r="34" spans="1:17" s="9" customFormat="1" ht="20.100000000000001" customHeight="1" thickTop="1" x14ac:dyDescent="0.25">
      <c r="A34" s="2"/>
      <c r="D34" s="1"/>
      <c r="E34" s="242" t="s">
        <v>279</v>
      </c>
      <c r="F34" s="243"/>
      <c r="G34" s="100"/>
      <c r="H34" s="111"/>
      <c r="I34" s="109"/>
      <c r="J34" s="12"/>
      <c r="K34" s="117"/>
      <c r="L34" s="147"/>
      <c r="M34" s="111"/>
      <c r="N34" s="109"/>
      <c r="O34" s="95"/>
      <c r="P34" s="1"/>
    </row>
    <row r="35" spans="1:17" s="2" customFormat="1" ht="20.100000000000001" customHeight="1" x14ac:dyDescent="0.25">
      <c r="B35" s="9"/>
      <c r="C35" s="9"/>
      <c r="D35" s="1"/>
      <c r="E35" s="105" t="s">
        <v>280</v>
      </c>
      <c r="F35" s="106"/>
      <c r="G35" s="144"/>
      <c r="H35" s="112"/>
      <c r="I35" s="97"/>
      <c r="J35" s="149"/>
      <c r="K35" s="118"/>
      <c r="L35" s="98"/>
      <c r="M35" s="112"/>
      <c r="N35" s="42"/>
      <c r="O35" s="91"/>
      <c r="P35" s="1"/>
      <c r="Q35" s="9"/>
    </row>
    <row r="36" spans="1:17" s="2" customFormat="1" ht="20.100000000000001" customHeight="1" x14ac:dyDescent="0.25">
      <c r="B36" s="9"/>
      <c r="C36" s="9"/>
      <c r="D36" s="1"/>
      <c r="E36" s="238" t="s">
        <v>292</v>
      </c>
      <c r="F36" s="239"/>
      <c r="G36" s="144"/>
      <c r="H36" s="112"/>
      <c r="I36" s="97"/>
      <c r="J36" s="149"/>
      <c r="K36" s="118"/>
      <c r="L36" s="98"/>
      <c r="M36" s="112"/>
      <c r="N36" s="42"/>
      <c r="O36" s="91"/>
      <c r="P36" s="1"/>
      <c r="Q36" s="9"/>
    </row>
    <row r="37" spans="1:17" s="2" customFormat="1" ht="59.45" customHeight="1" thickBot="1" x14ac:dyDescent="0.3">
      <c r="B37" s="9"/>
      <c r="C37" s="9"/>
      <c r="D37" s="1"/>
      <c r="E37" s="240" t="s">
        <v>282</v>
      </c>
      <c r="F37" s="241"/>
      <c r="G37" s="99"/>
      <c r="H37" s="113"/>
      <c r="I37" s="101"/>
      <c r="J37" s="150"/>
      <c r="K37" s="119"/>
      <c r="L37" s="120"/>
      <c r="M37" s="113"/>
      <c r="N37" s="101"/>
      <c r="O37" s="92"/>
      <c r="P37" s="1"/>
      <c r="Q37" s="9"/>
    </row>
    <row r="38" spans="1:17" s="2" customFormat="1" ht="59.45" customHeight="1" thickTop="1" x14ac:dyDescent="0.25">
      <c r="B38" s="9"/>
      <c r="C38" s="9"/>
      <c r="D38" s="1"/>
      <c r="E38" s="123"/>
      <c r="F38" s="123"/>
      <c r="G38" s="86"/>
      <c r="H38" s="31"/>
      <c r="I38" s="31"/>
      <c r="J38" s="31"/>
      <c r="K38" s="31"/>
      <c r="L38" s="122"/>
      <c r="M38" s="31"/>
      <c r="N38" s="31"/>
      <c r="O38" s="31"/>
      <c r="P38" s="1"/>
      <c r="Q38" s="9"/>
    </row>
    <row r="39" spans="1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1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1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1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1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1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1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1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1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1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</sheetData>
  <mergeCells count="29">
    <mergeCell ref="P1:P2"/>
    <mergeCell ref="Q1:Q2"/>
    <mergeCell ref="A3:A11"/>
    <mergeCell ref="E18:F20"/>
    <mergeCell ref="G18:K18"/>
    <mergeCell ref="L18:O18"/>
    <mergeCell ref="G19:H19"/>
    <mergeCell ref="I19:J19"/>
    <mergeCell ref="L19:M19"/>
    <mergeCell ref="N19:O19"/>
    <mergeCell ref="A1:D1"/>
    <mergeCell ref="E1:K1"/>
    <mergeCell ref="L1:L2"/>
    <mergeCell ref="M1:M2"/>
    <mergeCell ref="N1:N2"/>
    <mergeCell ref="O1:O2"/>
    <mergeCell ref="G31:K31"/>
    <mergeCell ref="L31:O31"/>
    <mergeCell ref="G32:H32"/>
    <mergeCell ref="I32:J32"/>
    <mergeCell ref="L32:M32"/>
    <mergeCell ref="N32:O32"/>
    <mergeCell ref="E34:F34"/>
    <mergeCell ref="E36:F36"/>
    <mergeCell ref="E37:F37"/>
    <mergeCell ref="E21:F21"/>
    <mergeCell ref="E23:F23"/>
    <mergeCell ref="E24:F24"/>
    <mergeCell ref="E31:F33"/>
  </mergeCells>
  <conditionalFormatting sqref="Q3:Q11">
    <cfRule type="cellIs" dxfId="11" priority="1" operator="equal">
      <formula>"Estacionária"</formula>
    </cfRule>
    <cfRule type="cellIs" dxfId="10" priority="2" operator="equal">
      <formula>"Ruim"</formula>
    </cfRule>
    <cfRule type="cellIs" dxfId="9" priority="3" operator="equal">
      <formula>"Boa"</formula>
    </cfRule>
    <cfRule type="cellIs" dxfId="8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B1" zoomScale="90" zoomScaleNormal="90" workbookViewId="0">
      <selection activeCell="Q5" sqref="Q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customHeight="1" thickTop="1" x14ac:dyDescent="0.25">
      <c r="A3" s="264" t="s">
        <v>110</v>
      </c>
      <c r="B3" s="124" t="s">
        <v>72</v>
      </c>
      <c r="C3" s="124" t="s">
        <v>92</v>
      </c>
      <c r="D3" s="125" t="s">
        <v>254</v>
      </c>
      <c r="E3" s="139"/>
      <c r="F3" s="171"/>
      <c r="G3" s="185" t="e">
        <f>(550.00276/'Indicadores de Perfil'!#REF!)*100000</f>
        <v>#REF!</v>
      </c>
      <c r="H3" s="171"/>
      <c r="I3" s="171"/>
      <c r="J3" s="171"/>
      <c r="K3" s="81"/>
      <c r="L3" s="130">
        <f>COUNTA(E3:K3)</f>
        <v>1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28.5" x14ac:dyDescent="0.25">
      <c r="A4" s="265"/>
      <c r="B4" s="32" t="s">
        <v>73</v>
      </c>
      <c r="C4" s="32" t="s">
        <v>93</v>
      </c>
      <c r="D4" s="49" t="s">
        <v>131</v>
      </c>
      <c r="E4" s="43">
        <f>'Todos os indicadores'!E30</f>
        <v>0</v>
      </c>
      <c r="F4" s="43">
        <f>'Todos os indicadores'!F30</f>
        <v>0</v>
      </c>
      <c r="G4" s="43">
        <f>'Todos os indicadores'!G30</f>
        <v>0</v>
      </c>
      <c r="H4" s="43">
        <f>'Todos os indicadores'!H30</f>
        <v>0</v>
      </c>
      <c r="I4" s="43">
        <f>'Todos os indicadores'!I30</f>
        <v>0</v>
      </c>
      <c r="J4" s="4"/>
      <c r="K4" s="5"/>
      <c r="L4" s="72">
        <f t="shared" ref="L4:L6" si="0">COUNTA(E4:K4)</f>
        <v>5</v>
      </c>
      <c r="M4" s="62"/>
      <c r="N4" s="62"/>
      <c r="O4" s="62"/>
      <c r="P4" s="66"/>
      <c r="Q4" s="170" t="s">
        <v>308</v>
      </c>
    </row>
    <row r="5" spans="1:17" ht="42.75" x14ac:dyDescent="0.25">
      <c r="A5" s="265"/>
      <c r="B5" s="32" t="s">
        <v>74</v>
      </c>
      <c r="C5" s="32" t="s">
        <v>93</v>
      </c>
      <c r="D5" s="49" t="s">
        <v>255</v>
      </c>
      <c r="E5" s="38"/>
      <c r="F5" s="4"/>
      <c r="G5" s="3"/>
      <c r="H5" s="4"/>
      <c r="I5" s="4"/>
      <c r="J5" s="4"/>
      <c r="K5" s="5"/>
      <c r="L5" s="72">
        <f t="shared" si="0"/>
        <v>0</v>
      </c>
      <c r="M5" s="59"/>
      <c r="N5" s="59"/>
      <c r="O5" s="59"/>
      <c r="P5" s="68"/>
      <c r="Q5" s="170" t="str">
        <f t="shared" ref="Q5:Q6" si="1">IF(L5&lt;3,"Dados insuficientes")</f>
        <v>Dados insuficientes</v>
      </c>
    </row>
    <row r="6" spans="1:17" ht="29.25" thickBot="1" x14ac:dyDescent="0.3">
      <c r="A6" s="266"/>
      <c r="B6" s="36" t="s">
        <v>75</v>
      </c>
      <c r="C6" s="36" t="s">
        <v>93</v>
      </c>
      <c r="D6" s="51" t="s">
        <v>132</v>
      </c>
      <c r="E6" s="46"/>
      <c r="F6" s="7"/>
      <c r="G6" s="6"/>
      <c r="H6" s="7"/>
      <c r="I6" s="7"/>
      <c r="J6" s="7"/>
      <c r="K6" s="8"/>
      <c r="L6" s="136">
        <f t="shared" si="0"/>
        <v>0</v>
      </c>
      <c r="M6" s="137"/>
      <c r="N6" s="137"/>
      <c r="O6" s="137"/>
      <c r="P6" s="138"/>
      <c r="Q6" s="160" t="str">
        <f t="shared" si="1"/>
        <v>Dados insuficientes</v>
      </c>
    </row>
    <row r="7" spans="1:17" ht="20.100000000000001" customHeight="1" thickTop="1" thickBot="1" x14ac:dyDescent="0.3"/>
    <row r="8" spans="1:17" ht="20.100000000000001" customHeight="1" thickTop="1" x14ac:dyDescent="0.25">
      <c r="E8" s="87" t="s">
        <v>272</v>
      </c>
      <c r="F8" s="88"/>
      <c r="G8" s="88"/>
      <c r="H8" s="88"/>
      <c r="I8" s="81"/>
      <c r="J8" s="89"/>
      <c r="P8" s="79"/>
    </row>
    <row r="9" spans="1:17" ht="20.100000000000001" customHeight="1" thickBot="1" x14ac:dyDescent="0.3">
      <c r="E9" s="83" t="s">
        <v>273</v>
      </c>
      <c r="F9" s="84"/>
      <c r="G9" s="85"/>
      <c r="H9" s="84"/>
      <c r="I9" s="8"/>
      <c r="J9" s="89"/>
      <c r="P9" s="79"/>
    </row>
    <row r="10" spans="1:17" ht="20.100000000000001" customHeight="1" thickTop="1" x14ac:dyDescent="0.25">
      <c r="P10" s="79"/>
    </row>
    <row r="11" spans="1:17" ht="20.100000000000001" customHeight="1" thickBot="1" x14ac:dyDescent="0.3">
      <c r="E11" s="71" t="s">
        <v>287</v>
      </c>
      <c r="P11" s="79"/>
    </row>
    <row r="12" spans="1:17" ht="20.100000000000001" customHeight="1" thickTop="1" thickBot="1" x14ac:dyDescent="0.3">
      <c r="E12" s="102" t="s">
        <v>285</v>
      </c>
      <c r="F12" s="103"/>
      <c r="G12" s="104"/>
      <c r="H12" s="96" t="s">
        <v>179</v>
      </c>
      <c r="I12" s="93"/>
      <c r="J12" s="94"/>
      <c r="K12" s="94"/>
      <c r="L12" s="90"/>
      <c r="M12" s="94"/>
      <c r="N12" s="94"/>
      <c r="O12" s="94"/>
    </row>
    <row r="13" spans="1:17" ht="20.100000000000001" customHeight="1" thickTop="1" thickBot="1" x14ac:dyDescent="0.3">
      <c r="E13" s="244" t="s">
        <v>303</v>
      </c>
      <c r="F13" s="245"/>
      <c r="G13" s="255" t="s">
        <v>288</v>
      </c>
      <c r="H13" s="256"/>
      <c r="I13" s="256"/>
      <c r="J13" s="256"/>
      <c r="K13" s="257"/>
      <c r="L13" s="256" t="s">
        <v>297</v>
      </c>
      <c r="M13" s="256"/>
      <c r="N13" s="256"/>
      <c r="O13" s="257"/>
    </row>
    <row r="14" spans="1:17" s="9" customFormat="1" ht="20.100000000000001" customHeight="1" x14ac:dyDescent="0.25">
      <c r="A14" s="2"/>
      <c r="D14" s="1"/>
      <c r="E14" s="246"/>
      <c r="F14" s="247"/>
      <c r="G14" s="250" t="s">
        <v>283</v>
      </c>
      <c r="H14" s="251"/>
      <c r="I14" s="252" t="s">
        <v>286</v>
      </c>
      <c r="J14" s="253"/>
      <c r="K14" s="115" t="s">
        <v>293</v>
      </c>
      <c r="L14" s="250" t="s">
        <v>286</v>
      </c>
      <c r="M14" s="251"/>
      <c r="N14" s="252" t="s">
        <v>284</v>
      </c>
      <c r="O14" s="254"/>
    </row>
    <row r="15" spans="1:17" s="9" customFormat="1" ht="20.100000000000001" customHeight="1" thickBot="1" x14ac:dyDescent="0.3">
      <c r="A15" s="2"/>
      <c r="D15" s="1"/>
      <c r="E15" s="248"/>
      <c r="F15" s="249"/>
      <c r="G15" s="107" t="s">
        <v>289</v>
      </c>
      <c r="H15" s="110" t="s">
        <v>304</v>
      </c>
      <c r="I15" s="108" t="s">
        <v>290</v>
      </c>
      <c r="J15" s="114" t="s">
        <v>304</v>
      </c>
      <c r="K15" s="116" t="s">
        <v>304</v>
      </c>
      <c r="L15" s="107" t="s">
        <v>290</v>
      </c>
      <c r="M15" s="110" t="s">
        <v>304</v>
      </c>
      <c r="N15" s="108" t="s">
        <v>289</v>
      </c>
      <c r="O15" s="35" t="s">
        <v>304</v>
      </c>
    </row>
    <row r="16" spans="1:17" s="9" customFormat="1" ht="15.75" thickTop="1" x14ac:dyDescent="0.25">
      <c r="A16" s="2"/>
      <c r="D16" s="1"/>
      <c r="E16" s="242" t="s">
        <v>279</v>
      </c>
      <c r="F16" s="243"/>
      <c r="G16" s="100"/>
      <c r="H16" s="111"/>
      <c r="I16" s="109"/>
      <c r="J16" s="12"/>
      <c r="K16" s="117"/>
      <c r="L16" s="147"/>
      <c r="M16" s="111"/>
      <c r="N16" s="109"/>
      <c r="O16" s="95"/>
    </row>
    <row r="17" spans="1:17" s="9" customFormat="1" ht="15" x14ac:dyDescent="0.25">
      <c r="A17" s="2"/>
      <c r="D17" s="1"/>
      <c r="E17" s="105" t="s">
        <v>280</v>
      </c>
      <c r="F17" s="106"/>
      <c r="G17" s="144"/>
      <c r="H17" s="112"/>
      <c r="I17" s="97"/>
      <c r="J17" s="149"/>
      <c r="K17" s="118"/>
      <c r="L17" s="98"/>
      <c r="M17" s="112"/>
      <c r="N17" s="42"/>
      <c r="O17" s="91"/>
    </row>
    <row r="18" spans="1:17" s="9" customFormat="1" ht="34.5" customHeight="1" x14ac:dyDescent="0.25">
      <c r="A18" s="2"/>
      <c r="D18" s="1"/>
      <c r="E18" s="238" t="s">
        <v>292</v>
      </c>
      <c r="F18" s="239"/>
      <c r="G18" s="144"/>
      <c r="H18" s="152"/>
      <c r="I18" s="97"/>
      <c r="J18" s="149"/>
      <c r="K18" s="118"/>
      <c r="L18" s="98"/>
      <c r="M18" s="112"/>
      <c r="N18" s="42"/>
      <c r="O18" s="91"/>
    </row>
    <row r="19" spans="1:17" s="9" customFormat="1" ht="58.5" customHeight="1" thickBot="1" x14ac:dyDescent="0.3">
      <c r="A19" s="2"/>
      <c r="D19" s="1"/>
      <c r="E19" s="240" t="s">
        <v>282</v>
      </c>
      <c r="F19" s="241"/>
      <c r="G19" s="145"/>
      <c r="H19" s="113"/>
      <c r="I19" s="101"/>
      <c r="J19" s="150"/>
      <c r="K19" s="119"/>
      <c r="L19" s="120"/>
      <c r="M19" s="113"/>
      <c r="N19" s="101"/>
      <c r="O19" s="92"/>
    </row>
    <row r="20" spans="1:17" s="9" customFormat="1" ht="58.5" customHeight="1" thickTop="1" x14ac:dyDescent="0.25">
      <c r="A20" s="2"/>
      <c r="D20" s="1"/>
      <c r="E20" s="123"/>
      <c r="F20" s="123"/>
      <c r="G20" s="86"/>
      <c r="H20" s="31"/>
      <c r="I20" s="31"/>
      <c r="J20" s="31"/>
      <c r="K20" s="31"/>
      <c r="L20" s="122"/>
      <c r="M20" s="31"/>
      <c r="N20" s="31"/>
      <c r="O20" s="31"/>
    </row>
    <row r="21" spans="1:17" s="2" customFormat="1" ht="20.100000000000001" customHeight="1" x14ac:dyDescent="0.25">
      <c r="B21" s="9"/>
      <c r="C21" s="9"/>
      <c r="D21" s="1"/>
      <c r="E21" s="1"/>
      <c r="F21" s="1"/>
      <c r="G21" s="9"/>
      <c r="H21" s="1"/>
      <c r="I21" s="1"/>
      <c r="J21" s="1"/>
      <c r="K21" s="1"/>
      <c r="L21" s="73"/>
      <c r="M21" s="1"/>
      <c r="N21" s="1"/>
      <c r="O21" s="1"/>
      <c r="P21" s="1"/>
      <c r="Q21" s="9"/>
    </row>
    <row r="22" spans="1:17" s="2" customFormat="1" ht="20.100000000000001" customHeight="1" x14ac:dyDescent="0.25">
      <c r="B22" s="9"/>
      <c r="C22" s="9"/>
      <c r="D22" s="1"/>
      <c r="E22" s="1"/>
      <c r="F22" s="1"/>
      <c r="G22" s="9"/>
      <c r="H22" s="1"/>
      <c r="I22" s="1"/>
      <c r="J22" s="1"/>
      <c r="K22" s="1"/>
      <c r="L22" s="73"/>
      <c r="M22" s="1"/>
      <c r="N22" s="1"/>
      <c r="O22" s="1"/>
      <c r="P22" s="1"/>
      <c r="Q22" s="9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  <row r="24" spans="1:17" s="2" customFormat="1" ht="20.100000000000001" customHeight="1" x14ac:dyDescent="0.25">
      <c r="B24" s="9"/>
      <c r="C24" s="9"/>
      <c r="D24" s="1"/>
      <c r="E24" s="1"/>
      <c r="F24" s="1"/>
      <c r="G24" s="9"/>
      <c r="H24" s="1"/>
      <c r="I24" s="1"/>
      <c r="J24" s="1"/>
      <c r="K24" s="1"/>
      <c r="L24" s="73"/>
      <c r="M24" s="1"/>
      <c r="N24" s="1"/>
      <c r="O24" s="1"/>
      <c r="P24" s="1"/>
      <c r="Q24" s="9"/>
    </row>
  </sheetData>
  <mergeCells count="19">
    <mergeCell ref="A1:D1"/>
    <mergeCell ref="E1:K1"/>
    <mergeCell ref="L1:L2"/>
    <mergeCell ref="M1:M2"/>
    <mergeCell ref="N1:N2"/>
    <mergeCell ref="A3:A6"/>
    <mergeCell ref="E13:F15"/>
    <mergeCell ref="G13:K13"/>
    <mergeCell ref="L13:O13"/>
    <mergeCell ref="G14:H14"/>
    <mergeCell ref="I14:J14"/>
    <mergeCell ref="L14:M14"/>
    <mergeCell ref="N14:O14"/>
    <mergeCell ref="E16:F16"/>
    <mergeCell ref="E18:F18"/>
    <mergeCell ref="E19:F19"/>
    <mergeCell ref="P1:P2"/>
    <mergeCell ref="Q1:Q2"/>
    <mergeCell ref="O1:O2"/>
  </mergeCells>
  <conditionalFormatting sqref="Q3:Q6">
    <cfRule type="cellIs" dxfId="7" priority="1" operator="equal">
      <formula>"Estacionária"</formula>
    </cfRule>
    <cfRule type="cellIs" dxfId="6" priority="2" operator="equal">
      <formula>"Ruim"</formula>
    </cfRule>
    <cfRule type="cellIs" dxfId="5" priority="3" operator="equal">
      <formula>"Boa"</formula>
    </cfRule>
    <cfRule type="cellIs" dxfId="4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90" zoomScaleNormal="90" workbookViewId="0">
      <selection activeCell="G14" sqref="G14:K14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43.5" thickTop="1" x14ac:dyDescent="0.25">
      <c r="A3" s="264" t="s">
        <v>111</v>
      </c>
      <c r="B3" s="124" t="s">
        <v>76</v>
      </c>
      <c r="C3" s="124" t="s">
        <v>92</v>
      </c>
      <c r="D3" s="125" t="s">
        <v>256</v>
      </c>
      <c r="E3" s="182">
        <v>0.97750000000000004</v>
      </c>
      <c r="F3" s="188">
        <f>'Todos os indicadores'!F31</f>
        <v>0</v>
      </c>
      <c r="G3" s="188">
        <f>'Todos os indicadores'!G31</f>
        <v>0</v>
      </c>
      <c r="H3" s="188">
        <f>'Todos os indicadores'!H31</f>
        <v>0</v>
      </c>
      <c r="I3" s="188">
        <f>'Todos os indicadores'!I31</f>
        <v>0</v>
      </c>
      <c r="J3" s="188">
        <f>'Todos os indicadores'!J31</f>
        <v>0</v>
      </c>
      <c r="K3" s="81"/>
      <c r="L3" s="130">
        <f>COUNTA(E3:K3)</f>
        <v>6</v>
      </c>
      <c r="M3" s="131"/>
      <c r="N3" s="131"/>
      <c r="O3" s="131"/>
      <c r="P3" s="132"/>
      <c r="Q3" s="141" t="s">
        <v>305</v>
      </c>
    </row>
    <row r="4" spans="1:17" ht="28.5" x14ac:dyDescent="0.25">
      <c r="A4" s="265"/>
      <c r="B4" s="32" t="s">
        <v>77</v>
      </c>
      <c r="C4" s="32" t="s">
        <v>92</v>
      </c>
      <c r="D4" s="30" t="s">
        <v>257</v>
      </c>
      <c r="E4" s="44">
        <v>0.04</v>
      </c>
      <c r="F4" s="27">
        <v>0.04</v>
      </c>
      <c r="G4" s="27">
        <v>0.04</v>
      </c>
      <c r="H4" s="4"/>
      <c r="I4" s="4"/>
      <c r="J4" s="4"/>
      <c r="K4" s="5"/>
      <c r="L4" s="72">
        <f t="shared" ref="L4:L7" si="0">COUNTA(E4:K4)</f>
        <v>3</v>
      </c>
      <c r="M4" s="62"/>
      <c r="N4" s="62"/>
      <c r="O4" s="62"/>
      <c r="P4" s="66"/>
      <c r="Q4" s="170" t="s">
        <v>305</v>
      </c>
    </row>
    <row r="5" spans="1:17" ht="28.5" x14ac:dyDescent="0.25">
      <c r="A5" s="265"/>
      <c r="B5" s="32" t="s">
        <v>78</v>
      </c>
      <c r="C5" s="32" t="s">
        <v>92</v>
      </c>
      <c r="D5" s="30" t="s">
        <v>258</v>
      </c>
      <c r="E5" s="45">
        <v>1</v>
      </c>
      <c r="F5" s="4"/>
      <c r="G5" s="3"/>
      <c r="H5" s="4"/>
      <c r="I5" s="4"/>
      <c r="J5" s="4"/>
      <c r="K5" s="5"/>
      <c r="L5" s="72">
        <f t="shared" si="0"/>
        <v>1</v>
      </c>
      <c r="M5" s="59"/>
      <c r="N5" s="59"/>
      <c r="O5" s="59"/>
      <c r="P5" s="68"/>
      <c r="Q5" s="170" t="str">
        <f t="shared" ref="Q5:Q7" si="1">IF(L5&lt;3,"Dados insuficientes")</f>
        <v>Dados insuficientes</v>
      </c>
    </row>
    <row r="6" spans="1:17" ht="28.5" x14ac:dyDescent="0.25">
      <c r="A6" s="265"/>
      <c r="B6" s="32" t="s">
        <v>79</v>
      </c>
      <c r="C6" s="32" t="s">
        <v>92</v>
      </c>
      <c r="D6" s="30" t="s">
        <v>259</v>
      </c>
      <c r="E6" s="42">
        <v>0</v>
      </c>
      <c r="F6" s="4"/>
      <c r="G6" s="3"/>
      <c r="H6" s="4"/>
      <c r="I6" s="4"/>
      <c r="J6" s="4"/>
      <c r="K6" s="5"/>
      <c r="L6" s="72">
        <f t="shared" si="0"/>
        <v>1</v>
      </c>
      <c r="M6" s="176"/>
      <c r="N6" s="59"/>
      <c r="O6" s="59"/>
      <c r="P6" s="68"/>
      <c r="Q6" s="170" t="str">
        <f t="shared" si="1"/>
        <v>Dados insuficientes</v>
      </c>
    </row>
    <row r="7" spans="1:17" ht="29.25" thickBot="1" x14ac:dyDescent="0.3">
      <c r="A7" s="266"/>
      <c r="B7" s="36" t="s">
        <v>80</v>
      </c>
      <c r="C7" s="36" t="s">
        <v>92</v>
      </c>
      <c r="D7" s="37" t="s">
        <v>260</v>
      </c>
      <c r="E7" s="101">
        <v>0</v>
      </c>
      <c r="F7" s="7"/>
      <c r="G7" s="6"/>
      <c r="H7" s="7"/>
      <c r="I7" s="7"/>
      <c r="J7" s="7"/>
      <c r="K7" s="8"/>
      <c r="L7" s="136">
        <f t="shared" si="0"/>
        <v>1</v>
      </c>
      <c r="M7" s="137"/>
      <c r="N7" s="137"/>
      <c r="O7" s="137"/>
      <c r="P7" s="138"/>
      <c r="Q7" s="160" t="str">
        <f t="shared" si="1"/>
        <v>Dados insuficientes</v>
      </c>
    </row>
    <row r="8" spans="1:17" ht="20.100000000000001" customHeight="1" thickTop="1" thickBot="1" x14ac:dyDescent="0.3"/>
    <row r="9" spans="1:17" ht="20.100000000000001" customHeight="1" thickTop="1" x14ac:dyDescent="0.25">
      <c r="E9" s="87" t="s">
        <v>272</v>
      </c>
      <c r="F9" s="88"/>
      <c r="G9" s="88"/>
      <c r="H9" s="88"/>
      <c r="I9" s="81"/>
      <c r="J9" s="89"/>
      <c r="P9" s="79"/>
    </row>
    <row r="10" spans="1:17" ht="20.100000000000001" customHeight="1" thickBot="1" x14ac:dyDescent="0.3">
      <c r="E10" s="83" t="s">
        <v>273</v>
      </c>
      <c r="F10" s="84"/>
      <c r="G10" s="85"/>
      <c r="H10" s="84"/>
      <c r="I10" s="8"/>
      <c r="J10" s="89"/>
      <c r="P10" s="79"/>
    </row>
    <row r="11" spans="1:17" ht="20.100000000000001" customHeight="1" thickTop="1" x14ac:dyDescent="0.25">
      <c r="P11" s="79"/>
    </row>
    <row r="12" spans="1:17" ht="20.100000000000001" customHeight="1" thickBot="1" x14ac:dyDescent="0.3">
      <c r="E12" s="71" t="s">
        <v>287</v>
      </c>
      <c r="P12" s="79"/>
    </row>
    <row r="13" spans="1:17" ht="59.45" customHeight="1" thickTop="1" thickBot="1" x14ac:dyDescent="0.3">
      <c r="E13" s="102" t="s">
        <v>285</v>
      </c>
      <c r="F13" s="103"/>
      <c r="G13" s="104"/>
      <c r="H13" s="189">
        <v>1</v>
      </c>
      <c r="I13" s="279" t="s">
        <v>313</v>
      </c>
      <c r="J13" s="280"/>
      <c r="K13" s="280"/>
      <c r="L13" s="280"/>
      <c r="M13" s="280"/>
      <c r="N13" s="280"/>
      <c r="O13" s="281"/>
    </row>
    <row r="14" spans="1:17" ht="20.100000000000001" customHeight="1" thickTop="1" thickBot="1" x14ac:dyDescent="0.3">
      <c r="E14" s="244" t="s">
        <v>303</v>
      </c>
      <c r="F14" s="245"/>
      <c r="G14" s="255" t="s">
        <v>288</v>
      </c>
      <c r="H14" s="256"/>
      <c r="I14" s="256"/>
      <c r="J14" s="256"/>
      <c r="K14" s="257"/>
      <c r="L14" s="256" t="s">
        <v>297</v>
      </c>
      <c r="M14" s="256"/>
      <c r="N14" s="256"/>
      <c r="O14" s="257"/>
    </row>
    <row r="15" spans="1:17" s="9" customFormat="1" ht="20.100000000000001" customHeight="1" x14ac:dyDescent="0.25">
      <c r="A15" s="2"/>
      <c r="D15" s="1"/>
      <c r="E15" s="246"/>
      <c r="F15" s="247"/>
      <c r="G15" s="250" t="s">
        <v>283</v>
      </c>
      <c r="H15" s="251"/>
      <c r="I15" s="252" t="s">
        <v>286</v>
      </c>
      <c r="J15" s="253"/>
      <c r="K15" s="115" t="s">
        <v>293</v>
      </c>
      <c r="L15" s="250" t="s">
        <v>286</v>
      </c>
      <c r="M15" s="251"/>
      <c r="N15" s="252" t="s">
        <v>284</v>
      </c>
      <c r="O15" s="254"/>
    </row>
    <row r="16" spans="1:17" s="9" customFormat="1" ht="20.100000000000001" customHeight="1" thickBot="1" x14ac:dyDescent="0.3">
      <c r="A16" s="2"/>
      <c r="D16" s="1"/>
      <c r="E16" s="248"/>
      <c r="F16" s="249"/>
      <c r="G16" s="107" t="s">
        <v>289</v>
      </c>
      <c r="H16" s="110" t="s">
        <v>304</v>
      </c>
      <c r="I16" s="108" t="s">
        <v>290</v>
      </c>
      <c r="J16" s="114" t="s">
        <v>304</v>
      </c>
      <c r="K16" s="116" t="s">
        <v>304</v>
      </c>
      <c r="L16" s="107" t="s">
        <v>290</v>
      </c>
      <c r="M16" s="110" t="s">
        <v>304</v>
      </c>
      <c r="N16" s="108" t="s">
        <v>289</v>
      </c>
      <c r="O16" s="35" t="s">
        <v>304</v>
      </c>
    </row>
    <row r="17" spans="1:17" s="9" customFormat="1" ht="30" customHeight="1" thickTop="1" x14ac:dyDescent="0.25">
      <c r="A17" s="2"/>
      <c r="D17" s="1"/>
      <c r="E17" s="242" t="s">
        <v>279</v>
      </c>
      <c r="F17" s="243"/>
      <c r="G17" s="100" t="s">
        <v>307</v>
      </c>
      <c r="H17" s="190">
        <v>92.35</v>
      </c>
      <c r="I17" s="109"/>
      <c r="J17" s="12"/>
      <c r="K17" s="117"/>
      <c r="L17" s="147"/>
      <c r="M17" s="111"/>
      <c r="N17" s="109"/>
      <c r="O17" s="95"/>
    </row>
    <row r="18" spans="1:17" s="9" customFormat="1" ht="15" x14ac:dyDescent="0.25">
      <c r="A18" s="2"/>
      <c r="D18" s="1"/>
      <c r="E18" s="105" t="s">
        <v>280</v>
      </c>
      <c r="F18" s="106"/>
      <c r="G18" s="144" t="s">
        <v>309</v>
      </c>
      <c r="H18" s="152">
        <v>100</v>
      </c>
      <c r="I18" s="97"/>
      <c r="J18" s="149"/>
      <c r="K18" s="118"/>
      <c r="L18" s="98"/>
      <c r="M18" s="112"/>
      <c r="N18" s="42"/>
      <c r="O18" s="91"/>
    </row>
    <row r="19" spans="1:17" s="9" customFormat="1" ht="34.5" customHeight="1" x14ac:dyDescent="0.25">
      <c r="A19" s="2"/>
      <c r="D19" s="1"/>
      <c r="E19" s="238" t="s">
        <v>292</v>
      </c>
      <c r="F19" s="239"/>
      <c r="G19" s="144" t="s">
        <v>310</v>
      </c>
      <c r="H19" s="152">
        <v>39.81</v>
      </c>
      <c r="I19" s="97"/>
      <c r="J19" s="149"/>
      <c r="K19" s="118"/>
      <c r="L19" s="98"/>
      <c r="M19" s="112"/>
      <c r="N19" s="42"/>
      <c r="O19" s="91"/>
    </row>
    <row r="20" spans="1:17" s="9" customFormat="1" ht="58.5" customHeight="1" thickBot="1" x14ac:dyDescent="0.3">
      <c r="A20" s="2"/>
      <c r="D20" s="1"/>
      <c r="E20" s="240" t="s">
        <v>282</v>
      </c>
      <c r="F20" s="241"/>
      <c r="G20" s="145" t="s">
        <v>312</v>
      </c>
      <c r="H20" s="191">
        <v>100</v>
      </c>
      <c r="I20" s="101"/>
      <c r="J20" s="150"/>
      <c r="K20" s="119"/>
      <c r="L20" s="120"/>
      <c r="M20" s="113"/>
      <c r="N20" s="101"/>
      <c r="O20" s="92"/>
    </row>
    <row r="21" spans="1:17" s="9" customFormat="1" ht="58.5" customHeight="1" thickTop="1" x14ac:dyDescent="0.25">
      <c r="A21" s="2"/>
      <c r="D21" s="1"/>
      <c r="E21" s="278" t="s">
        <v>311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7" s="2" customFormat="1" ht="20.100000000000001" customHeight="1" x14ac:dyDescent="0.25">
      <c r="B22" s="9"/>
      <c r="C22" s="9"/>
      <c r="D22" s="1"/>
      <c r="E22" s="1"/>
      <c r="F22" s="1"/>
      <c r="G22" s="9"/>
      <c r="H22" s="1"/>
      <c r="I22" s="1"/>
      <c r="J22" s="1"/>
      <c r="K22" s="1"/>
      <c r="L22" s="73"/>
      <c r="M22" s="1"/>
      <c r="N22" s="1"/>
      <c r="O22" s="1"/>
      <c r="P22" s="1"/>
      <c r="Q22" s="9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  <row r="24" spans="1:17" s="2" customFormat="1" ht="20.100000000000001" customHeight="1" x14ac:dyDescent="0.25">
      <c r="B24" s="9"/>
      <c r="C24" s="9"/>
      <c r="D24" s="1"/>
      <c r="E24" s="1"/>
      <c r="F24" s="1"/>
      <c r="G24" s="9"/>
      <c r="H24" s="1"/>
      <c r="I24" s="1"/>
      <c r="J24" s="1"/>
      <c r="K24" s="1"/>
      <c r="L24" s="73"/>
      <c r="M24" s="1"/>
      <c r="N24" s="1"/>
      <c r="O24" s="1"/>
      <c r="P24" s="1"/>
      <c r="Q24" s="9"/>
    </row>
    <row r="25" spans="1:17" s="2" customFormat="1" ht="20.100000000000001" customHeight="1" x14ac:dyDescent="0.25">
      <c r="B25" s="9"/>
      <c r="C25" s="9"/>
      <c r="D25" s="1"/>
      <c r="E25" s="1"/>
      <c r="F25" s="1"/>
      <c r="G25" s="9"/>
      <c r="H25" s="1"/>
      <c r="I25" s="1"/>
      <c r="J25" s="1"/>
      <c r="K25" s="1"/>
      <c r="L25" s="73"/>
      <c r="M25" s="1"/>
      <c r="N25" s="1"/>
      <c r="O25" s="1"/>
      <c r="P25" s="1"/>
      <c r="Q25" s="9"/>
    </row>
  </sheetData>
  <mergeCells count="21">
    <mergeCell ref="P1:P2"/>
    <mergeCell ref="Q1:Q2"/>
    <mergeCell ref="A3:A7"/>
    <mergeCell ref="E14:F16"/>
    <mergeCell ref="G14:K14"/>
    <mergeCell ref="L14:O14"/>
    <mergeCell ref="G15:H15"/>
    <mergeCell ref="I15:J15"/>
    <mergeCell ref="L15:M15"/>
    <mergeCell ref="N15:O15"/>
    <mergeCell ref="A1:D1"/>
    <mergeCell ref="E1:K1"/>
    <mergeCell ref="L1:L2"/>
    <mergeCell ref="M1:M2"/>
    <mergeCell ref="N1:N2"/>
    <mergeCell ref="O1:O2"/>
    <mergeCell ref="E21:O21"/>
    <mergeCell ref="I13:O13"/>
    <mergeCell ref="E17:F17"/>
    <mergeCell ref="E19:F19"/>
    <mergeCell ref="E20:F20"/>
  </mergeCells>
  <conditionalFormatting sqref="Q3:Q7">
    <cfRule type="cellIs" dxfId="3" priority="1" operator="equal">
      <formula>"Estacionária"</formula>
    </cfRule>
    <cfRule type="cellIs" dxfId="2" priority="2" operator="equal">
      <formula>"Ruim"</formula>
    </cfRule>
    <cfRule type="cellIs" dxfId="1" priority="3" operator="equal">
      <formula>"Boa"</formula>
    </cfRule>
    <cfRule type="cellIs" dxfId="0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90" zoomScaleNormal="90" workbookViewId="0">
      <selection activeCell="N2" sqref="N2:O2"/>
    </sheetView>
  </sheetViews>
  <sheetFormatPr defaultColWidth="9.140625" defaultRowHeight="18" customHeight="1" x14ac:dyDescent="0.25"/>
  <cols>
    <col min="1" max="1" width="15.28515625" style="200" customWidth="1"/>
    <col min="2" max="2" width="64" style="1" bestFit="1" customWidth="1"/>
    <col min="3" max="13" width="8.7109375" style="1" customWidth="1"/>
    <col min="14" max="15" width="15.7109375" style="1" customWidth="1"/>
    <col min="16" max="16384" width="9.140625" style="1"/>
  </cols>
  <sheetData>
    <row r="1" spans="1:15" s="2" customFormat="1" ht="32.25" customHeight="1" thickTop="1" thickBot="1" x14ac:dyDescent="0.3">
      <c r="A1" s="197" t="s">
        <v>315</v>
      </c>
      <c r="B1" s="196" t="s">
        <v>133</v>
      </c>
      <c r="C1" s="195">
        <v>2010</v>
      </c>
      <c r="D1" s="195">
        <v>2011</v>
      </c>
      <c r="E1" s="195">
        <v>2012</v>
      </c>
      <c r="F1" s="195">
        <v>2013</v>
      </c>
      <c r="G1" s="195">
        <v>2014</v>
      </c>
      <c r="H1" s="195">
        <v>2015</v>
      </c>
      <c r="I1" s="196">
        <v>2016</v>
      </c>
      <c r="J1" s="213">
        <v>2017</v>
      </c>
      <c r="K1" s="213">
        <v>2018</v>
      </c>
      <c r="L1" s="214">
        <v>2019</v>
      </c>
      <c r="M1" s="214">
        <v>2020</v>
      </c>
      <c r="N1" s="195" t="s">
        <v>329</v>
      </c>
      <c r="O1" s="201" t="s">
        <v>89</v>
      </c>
    </row>
    <row r="2" spans="1:15" ht="18" customHeight="1" thickTop="1" x14ac:dyDescent="0.25">
      <c r="A2" s="223" t="s">
        <v>134</v>
      </c>
      <c r="B2" s="220" t="s">
        <v>268</v>
      </c>
      <c r="C2" s="198"/>
      <c r="D2" s="198"/>
      <c r="E2" s="198"/>
      <c r="F2" s="198"/>
      <c r="G2" s="198"/>
      <c r="H2" s="198"/>
      <c r="I2" s="211"/>
      <c r="J2" s="198"/>
      <c r="K2" s="198"/>
      <c r="L2" s="198"/>
      <c r="M2" s="198"/>
      <c r="N2" s="198" t="s">
        <v>177</v>
      </c>
      <c r="O2" s="181" t="s">
        <v>174</v>
      </c>
    </row>
    <row r="3" spans="1:15" ht="18" customHeight="1" x14ac:dyDescent="0.25">
      <c r="A3" s="218" t="s">
        <v>134</v>
      </c>
      <c r="B3" s="221" t="s">
        <v>135</v>
      </c>
      <c r="C3" s="19"/>
      <c r="D3" s="4"/>
      <c r="E3" s="4"/>
      <c r="F3" s="4"/>
      <c r="G3" s="4"/>
      <c r="H3" s="19"/>
      <c r="I3" s="202"/>
      <c r="J3" s="19"/>
      <c r="K3" s="19"/>
      <c r="L3" s="19"/>
      <c r="M3" s="19"/>
      <c r="N3" s="19" t="s">
        <v>204</v>
      </c>
      <c r="O3" s="91" t="s">
        <v>176</v>
      </c>
    </row>
    <row r="4" spans="1:15" ht="18" customHeight="1" x14ac:dyDescent="0.25">
      <c r="A4" s="218" t="s">
        <v>134</v>
      </c>
      <c r="B4" s="221" t="s">
        <v>136</v>
      </c>
      <c r="C4" s="20"/>
      <c r="D4" s="4"/>
      <c r="E4" s="4"/>
      <c r="F4" s="4"/>
      <c r="G4" s="4"/>
      <c r="H4" s="4"/>
      <c r="I4" s="203"/>
      <c r="J4" s="4"/>
      <c r="K4" s="4"/>
      <c r="L4" s="4"/>
      <c r="M4" s="4"/>
      <c r="N4" s="193" t="s">
        <v>178</v>
      </c>
      <c r="O4" s="91" t="s">
        <v>174</v>
      </c>
    </row>
    <row r="5" spans="1:15" ht="18" customHeight="1" x14ac:dyDescent="0.25">
      <c r="A5" s="218" t="s">
        <v>134</v>
      </c>
      <c r="B5" s="221" t="s">
        <v>137</v>
      </c>
      <c r="C5" s="20"/>
      <c r="D5" s="4"/>
      <c r="E5" s="4"/>
      <c r="F5" s="4"/>
      <c r="G5" s="4"/>
      <c r="H5" s="20"/>
      <c r="I5" s="204"/>
      <c r="J5" s="20"/>
      <c r="K5" s="20"/>
      <c r="L5" s="20"/>
      <c r="M5" s="20"/>
      <c r="N5" s="193" t="s">
        <v>178</v>
      </c>
      <c r="O5" s="91" t="s">
        <v>176</v>
      </c>
    </row>
    <row r="6" spans="1:15" ht="18" customHeight="1" x14ac:dyDescent="0.25">
      <c r="A6" s="218" t="s">
        <v>134</v>
      </c>
      <c r="B6" s="221" t="s">
        <v>138</v>
      </c>
      <c r="C6" s="20"/>
      <c r="D6" s="4"/>
      <c r="E6" s="4"/>
      <c r="F6" s="4"/>
      <c r="G6" s="4"/>
      <c r="H6" s="4"/>
      <c r="I6" s="203"/>
      <c r="J6" s="4"/>
      <c r="K6" s="4"/>
      <c r="L6" s="4"/>
      <c r="M6" s="4"/>
      <c r="N6" s="193" t="s">
        <v>178</v>
      </c>
      <c r="O6" s="91" t="s">
        <v>174</v>
      </c>
    </row>
    <row r="7" spans="1:15" ht="18" customHeight="1" x14ac:dyDescent="0.25">
      <c r="A7" s="218" t="s">
        <v>134</v>
      </c>
      <c r="B7" s="221" t="s">
        <v>139</v>
      </c>
      <c r="C7" s="20"/>
      <c r="D7" s="4"/>
      <c r="E7" s="4"/>
      <c r="F7" s="4"/>
      <c r="G7" s="4"/>
      <c r="H7" s="4"/>
      <c r="I7" s="203"/>
      <c r="J7" s="4"/>
      <c r="K7" s="4"/>
      <c r="L7" s="4"/>
      <c r="M7" s="4"/>
      <c r="N7" s="193" t="s">
        <v>178</v>
      </c>
      <c r="O7" s="91" t="s">
        <v>174</v>
      </c>
    </row>
    <row r="8" spans="1:15" ht="18" customHeight="1" x14ac:dyDescent="0.25">
      <c r="A8" s="218" t="s">
        <v>134</v>
      </c>
      <c r="B8" s="221" t="s">
        <v>140</v>
      </c>
      <c r="C8" s="20"/>
      <c r="D8" s="4"/>
      <c r="E8" s="4"/>
      <c r="F8" s="4"/>
      <c r="G8" s="4"/>
      <c r="H8" s="4"/>
      <c r="I8" s="203"/>
      <c r="J8" s="4"/>
      <c r="K8" s="4"/>
      <c r="L8" s="4"/>
      <c r="M8" s="4"/>
      <c r="N8" s="193" t="s">
        <v>178</v>
      </c>
      <c r="O8" s="91" t="s">
        <v>174</v>
      </c>
    </row>
    <row r="9" spans="1:15" ht="18" customHeight="1" x14ac:dyDescent="0.25">
      <c r="A9" s="218" t="s">
        <v>134</v>
      </c>
      <c r="B9" s="221" t="s">
        <v>141</v>
      </c>
      <c r="C9" s="19"/>
      <c r="D9" s="4"/>
      <c r="E9" s="4"/>
      <c r="F9" s="4"/>
      <c r="G9" s="4"/>
      <c r="H9" s="193"/>
      <c r="I9" s="205"/>
      <c r="J9" s="193"/>
      <c r="K9" s="193"/>
      <c r="L9" s="193"/>
      <c r="M9" s="193"/>
      <c r="N9" s="22" t="s">
        <v>179</v>
      </c>
      <c r="O9" s="91" t="s">
        <v>176</v>
      </c>
    </row>
    <row r="10" spans="1:15" ht="18" customHeight="1" x14ac:dyDescent="0.25">
      <c r="A10" s="218" t="s">
        <v>134</v>
      </c>
      <c r="B10" s="221" t="s">
        <v>157</v>
      </c>
      <c r="C10" s="20"/>
      <c r="D10" s="20"/>
      <c r="E10" s="20"/>
      <c r="F10" s="20"/>
      <c r="G10" s="20"/>
      <c r="H10" s="4"/>
      <c r="I10" s="203"/>
      <c r="J10" s="4"/>
      <c r="K10" s="4"/>
      <c r="L10" s="4"/>
      <c r="M10" s="4"/>
      <c r="N10" s="193" t="s">
        <v>178</v>
      </c>
      <c r="O10" s="91" t="s">
        <v>174</v>
      </c>
    </row>
    <row r="11" spans="1:15" ht="18" customHeight="1" x14ac:dyDescent="0.25">
      <c r="A11" s="218" t="s">
        <v>134</v>
      </c>
      <c r="B11" s="221" t="s">
        <v>142</v>
      </c>
      <c r="C11" s="24"/>
      <c r="D11" s="4"/>
      <c r="E11" s="4"/>
      <c r="F11" s="4"/>
      <c r="G11" s="4"/>
      <c r="H11" s="4"/>
      <c r="I11" s="203"/>
      <c r="J11" s="4"/>
      <c r="K11" s="4"/>
      <c r="L11" s="4"/>
      <c r="M11" s="4"/>
      <c r="N11" s="193" t="s">
        <v>177</v>
      </c>
      <c r="O11" s="91" t="s">
        <v>174</v>
      </c>
    </row>
    <row r="12" spans="1:15" ht="18" customHeight="1" x14ac:dyDescent="0.25">
      <c r="A12" s="218" t="s">
        <v>134</v>
      </c>
      <c r="B12" s="221" t="s">
        <v>143</v>
      </c>
      <c r="C12" s="15"/>
      <c r="D12" s="4"/>
      <c r="E12" s="4"/>
      <c r="F12" s="4"/>
      <c r="G12" s="4"/>
      <c r="H12" s="4"/>
      <c r="I12" s="203"/>
      <c r="J12" s="4"/>
      <c r="K12" s="4"/>
      <c r="L12" s="4"/>
      <c r="M12" s="4"/>
      <c r="N12" s="193" t="s">
        <v>178</v>
      </c>
      <c r="O12" s="91" t="s">
        <v>174</v>
      </c>
    </row>
    <row r="13" spans="1:15" ht="18" customHeight="1" x14ac:dyDescent="0.25">
      <c r="A13" s="218" t="s">
        <v>134</v>
      </c>
      <c r="B13" s="221" t="s">
        <v>144</v>
      </c>
      <c r="C13" s="15"/>
      <c r="D13" s="4"/>
      <c r="E13" s="4"/>
      <c r="F13" s="4"/>
      <c r="G13" s="4"/>
      <c r="H13" s="4"/>
      <c r="I13" s="203"/>
      <c r="J13" s="4"/>
      <c r="K13" s="4"/>
      <c r="L13" s="4"/>
      <c r="M13" s="4"/>
      <c r="N13" s="193" t="s">
        <v>178</v>
      </c>
      <c r="O13" s="91" t="s">
        <v>174</v>
      </c>
    </row>
    <row r="14" spans="1:15" ht="18" customHeight="1" x14ac:dyDescent="0.25">
      <c r="A14" s="218" t="s">
        <v>134</v>
      </c>
      <c r="B14" s="221" t="s">
        <v>145</v>
      </c>
      <c r="C14" s="15"/>
      <c r="D14" s="4"/>
      <c r="E14" s="4"/>
      <c r="F14" s="4"/>
      <c r="G14" s="4"/>
      <c r="H14" s="4"/>
      <c r="I14" s="203"/>
      <c r="J14" s="4"/>
      <c r="K14" s="4"/>
      <c r="L14" s="4"/>
      <c r="M14" s="4"/>
      <c r="N14" s="193" t="s">
        <v>178</v>
      </c>
      <c r="O14" s="91" t="s">
        <v>174</v>
      </c>
    </row>
    <row r="15" spans="1:15" ht="18" customHeight="1" x14ac:dyDescent="0.25">
      <c r="A15" s="218" t="s">
        <v>146</v>
      </c>
      <c r="B15" s="221" t="s">
        <v>147</v>
      </c>
      <c r="C15" s="24"/>
      <c r="D15" s="4"/>
      <c r="E15" s="4"/>
      <c r="F15" s="4"/>
      <c r="G15" s="4"/>
      <c r="H15" s="4"/>
      <c r="I15" s="212"/>
      <c r="J15" s="4"/>
      <c r="K15" s="4"/>
      <c r="L15" s="4"/>
      <c r="M15" s="4"/>
      <c r="N15" s="193" t="s">
        <v>194</v>
      </c>
      <c r="O15" s="91" t="s">
        <v>174</v>
      </c>
    </row>
    <row r="16" spans="1:15" ht="18" customHeight="1" x14ac:dyDescent="0.25">
      <c r="A16" s="218" t="s">
        <v>146</v>
      </c>
      <c r="B16" s="221" t="s">
        <v>148</v>
      </c>
      <c r="C16" s="24"/>
      <c r="D16" s="4"/>
      <c r="E16" s="4"/>
      <c r="F16" s="4"/>
      <c r="G16" s="4"/>
      <c r="H16" s="4"/>
      <c r="I16" s="203"/>
      <c r="J16" s="4"/>
      <c r="K16" s="4"/>
      <c r="L16" s="4"/>
      <c r="M16" s="4"/>
      <c r="N16" s="193" t="s">
        <v>194</v>
      </c>
      <c r="O16" s="91" t="s">
        <v>174</v>
      </c>
    </row>
    <row r="17" spans="1:15" ht="18" customHeight="1" x14ac:dyDescent="0.25">
      <c r="A17" s="218" t="s">
        <v>146</v>
      </c>
      <c r="B17" s="221" t="s">
        <v>149</v>
      </c>
      <c r="C17" s="193"/>
      <c r="D17" s="4"/>
      <c r="E17" s="4"/>
      <c r="F17" s="4"/>
      <c r="G17" s="4"/>
      <c r="H17" s="4"/>
      <c r="I17" s="203"/>
      <c r="J17" s="4"/>
      <c r="K17" s="4"/>
      <c r="L17" s="4"/>
      <c r="M17" s="4"/>
      <c r="N17" s="193" t="s">
        <v>195</v>
      </c>
      <c r="O17" s="91" t="s">
        <v>174</v>
      </c>
    </row>
    <row r="18" spans="1:15" ht="18" customHeight="1" x14ac:dyDescent="0.25">
      <c r="A18" s="218" t="s">
        <v>146</v>
      </c>
      <c r="B18" s="221" t="s">
        <v>150</v>
      </c>
      <c r="C18" s="13"/>
      <c r="D18" s="4"/>
      <c r="E18" s="4"/>
      <c r="F18" s="4"/>
      <c r="G18" s="4"/>
      <c r="H18" s="4"/>
      <c r="I18" s="203"/>
      <c r="J18" s="4"/>
      <c r="K18" s="4"/>
      <c r="L18" s="4"/>
      <c r="M18" s="4"/>
      <c r="N18" s="193" t="s">
        <v>207</v>
      </c>
      <c r="O18" s="5" t="s">
        <v>206</v>
      </c>
    </row>
    <row r="19" spans="1:15" ht="18" customHeight="1" x14ac:dyDescent="0.25">
      <c r="A19" s="218" t="s">
        <v>151</v>
      </c>
      <c r="B19" s="221" t="s">
        <v>152</v>
      </c>
      <c r="C19" s="16"/>
      <c r="D19" s="4"/>
      <c r="E19" s="4"/>
      <c r="F19" s="4"/>
      <c r="G19" s="4"/>
      <c r="H19" s="4"/>
      <c r="I19" s="203"/>
      <c r="J19" s="4"/>
      <c r="K19" s="4"/>
      <c r="L19" s="4"/>
      <c r="M19" s="4"/>
      <c r="N19" s="193" t="s">
        <v>199</v>
      </c>
      <c r="O19" s="91" t="s">
        <v>174</v>
      </c>
    </row>
    <row r="20" spans="1:15" ht="18" customHeight="1" x14ac:dyDescent="0.25">
      <c r="A20" s="218" t="s">
        <v>151</v>
      </c>
      <c r="B20" s="221" t="s">
        <v>153</v>
      </c>
      <c r="C20" s="4"/>
      <c r="D20" s="4"/>
      <c r="E20" s="4"/>
      <c r="F20" s="4"/>
      <c r="G20" s="4"/>
      <c r="H20" s="4"/>
      <c r="I20" s="203"/>
      <c r="J20" s="4"/>
      <c r="K20" s="4"/>
      <c r="L20" s="4"/>
      <c r="M20" s="4"/>
      <c r="N20" s="4"/>
      <c r="O20" s="5"/>
    </row>
    <row r="21" spans="1:15" ht="18" customHeight="1" x14ac:dyDescent="0.25">
      <c r="A21" s="218" t="s">
        <v>151</v>
      </c>
      <c r="B21" s="221" t="s">
        <v>154</v>
      </c>
      <c r="C21" s="4"/>
      <c r="D21" s="4"/>
      <c r="E21" s="4"/>
      <c r="F21" s="4"/>
      <c r="G21" s="4"/>
      <c r="H21" s="193"/>
      <c r="I21" s="205"/>
      <c r="J21" s="193"/>
      <c r="K21" s="193"/>
      <c r="L21" s="193"/>
      <c r="M21" s="193"/>
      <c r="N21" s="4"/>
      <c r="O21" s="91"/>
    </row>
    <row r="22" spans="1:15" ht="18" customHeight="1" x14ac:dyDescent="0.25">
      <c r="A22" s="218" t="s">
        <v>151</v>
      </c>
      <c r="B22" s="221" t="s">
        <v>155</v>
      </c>
      <c r="C22" s="33"/>
      <c r="D22" s="4"/>
      <c r="E22" s="4"/>
      <c r="F22" s="4"/>
      <c r="G22" s="4"/>
      <c r="H22" s="4"/>
      <c r="I22" s="203"/>
      <c r="J22" s="4"/>
      <c r="K22" s="4"/>
      <c r="L22" s="4"/>
      <c r="M22" s="4"/>
      <c r="N22" s="22" t="s">
        <v>179</v>
      </c>
      <c r="O22" s="91"/>
    </row>
    <row r="23" spans="1:15" ht="18" customHeight="1" x14ac:dyDescent="0.25">
      <c r="A23" s="218" t="s">
        <v>151</v>
      </c>
      <c r="B23" s="221" t="s">
        <v>198</v>
      </c>
      <c r="C23" s="4"/>
      <c r="D23" s="4"/>
      <c r="E23" s="21"/>
      <c r="F23" s="4"/>
      <c r="G23" s="4"/>
      <c r="H23" s="4"/>
      <c r="I23" s="203"/>
      <c r="J23" s="4"/>
      <c r="K23" s="4"/>
      <c r="L23" s="4"/>
      <c r="M23" s="4"/>
      <c r="N23" s="193" t="s">
        <v>193</v>
      </c>
      <c r="O23" s="91" t="s">
        <v>175</v>
      </c>
    </row>
    <row r="24" spans="1:15" ht="18" customHeight="1" x14ac:dyDescent="0.25">
      <c r="A24" s="218" t="s">
        <v>151</v>
      </c>
      <c r="B24" s="221" t="s">
        <v>156</v>
      </c>
      <c r="C24" s="4"/>
      <c r="D24" s="4"/>
      <c r="E24" s="21"/>
      <c r="F24" s="4"/>
      <c r="G24" s="4"/>
      <c r="H24" s="4"/>
      <c r="I24" s="203"/>
      <c r="J24" s="4"/>
      <c r="K24" s="4"/>
      <c r="L24" s="4"/>
      <c r="M24" s="4"/>
      <c r="N24" s="193" t="s">
        <v>192</v>
      </c>
      <c r="O24" s="91" t="s">
        <v>175</v>
      </c>
    </row>
    <row r="25" spans="1:15" ht="18" customHeight="1" x14ac:dyDescent="0.25">
      <c r="A25" s="218" t="s">
        <v>151</v>
      </c>
      <c r="B25" s="221" t="s">
        <v>269</v>
      </c>
      <c r="C25" s="4"/>
      <c r="D25" s="4"/>
      <c r="E25" s="21"/>
      <c r="F25" s="4"/>
      <c r="G25" s="4"/>
      <c r="H25" s="4"/>
      <c r="I25" s="203"/>
      <c r="J25" s="4"/>
      <c r="K25" s="4"/>
      <c r="L25" s="4"/>
      <c r="M25" s="4"/>
      <c r="N25" s="193" t="s">
        <v>192</v>
      </c>
      <c r="O25" s="91" t="s">
        <v>175</v>
      </c>
    </row>
    <row r="26" spans="1:15" ht="18" customHeight="1" x14ac:dyDescent="0.25">
      <c r="A26" s="218" t="s">
        <v>151</v>
      </c>
      <c r="B26" s="221" t="s">
        <v>270</v>
      </c>
      <c r="C26" s="4"/>
      <c r="D26" s="4"/>
      <c r="E26" s="15"/>
      <c r="F26" s="4"/>
      <c r="G26" s="4"/>
      <c r="H26" s="4"/>
      <c r="I26" s="203"/>
      <c r="J26" s="4"/>
      <c r="K26" s="4"/>
      <c r="L26" s="4"/>
      <c r="M26" s="4"/>
      <c r="N26" s="193" t="s">
        <v>178</v>
      </c>
      <c r="O26" s="91" t="s">
        <v>175</v>
      </c>
    </row>
    <row r="27" spans="1:15" ht="18" customHeight="1" x14ac:dyDescent="0.25">
      <c r="A27" s="218" t="s">
        <v>151</v>
      </c>
      <c r="B27" s="221" t="s">
        <v>158</v>
      </c>
      <c r="C27" s="4"/>
      <c r="D27" s="4"/>
      <c r="E27" s="4"/>
      <c r="F27" s="4"/>
      <c r="G27" s="4"/>
      <c r="H27" s="4"/>
      <c r="I27" s="203"/>
      <c r="J27" s="4"/>
      <c r="K27" s="4"/>
      <c r="L27" s="4"/>
      <c r="M27" s="4"/>
      <c r="N27" s="4"/>
      <c r="O27" s="5"/>
    </row>
    <row r="28" spans="1:15" ht="18" customHeight="1" x14ac:dyDescent="0.25">
      <c r="A28" s="218" t="s">
        <v>159</v>
      </c>
      <c r="B28" s="221" t="s">
        <v>160</v>
      </c>
      <c r="C28" s="193" t="s">
        <v>191</v>
      </c>
      <c r="D28" s="193" t="s">
        <v>191</v>
      </c>
      <c r="E28" s="193" t="s">
        <v>191</v>
      </c>
      <c r="F28" s="193" t="s">
        <v>191</v>
      </c>
      <c r="G28" s="193" t="s">
        <v>191</v>
      </c>
      <c r="H28" s="193" t="s">
        <v>191</v>
      </c>
      <c r="I28" s="205" t="s">
        <v>191</v>
      </c>
      <c r="J28" s="193" t="s">
        <v>191</v>
      </c>
      <c r="K28" s="193" t="s">
        <v>191</v>
      </c>
      <c r="L28" s="193" t="s">
        <v>191</v>
      </c>
      <c r="M28" s="193" t="s">
        <v>191</v>
      </c>
      <c r="N28" s="22" t="s">
        <v>179</v>
      </c>
      <c r="O28" s="199" t="s">
        <v>179</v>
      </c>
    </row>
    <row r="29" spans="1:15" ht="18" customHeight="1" x14ac:dyDescent="0.25">
      <c r="A29" s="218" t="s">
        <v>159</v>
      </c>
      <c r="B29" s="221" t="s">
        <v>170</v>
      </c>
      <c r="C29" s="24"/>
      <c r="D29" s="24"/>
      <c r="E29" s="4"/>
      <c r="F29" s="4"/>
      <c r="G29" s="4"/>
      <c r="H29" s="4"/>
      <c r="I29" s="203"/>
      <c r="J29" s="4"/>
      <c r="K29" s="4"/>
      <c r="L29" s="4"/>
      <c r="M29" s="4"/>
      <c r="N29" s="193" t="s">
        <v>192</v>
      </c>
      <c r="O29" s="91" t="s">
        <v>205</v>
      </c>
    </row>
    <row r="30" spans="1:15" ht="18" customHeight="1" x14ac:dyDescent="0.25">
      <c r="A30" s="218" t="s">
        <v>159</v>
      </c>
      <c r="B30" s="221" t="s">
        <v>171</v>
      </c>
      <c r="C30" s="16"/>
      <c r="D30" s="16"/>
      <c r="E30" s="4"/>
      <c r="F30" s="4"/>
      <c r="G30" s="4"/>
      <c r="H30" s="4"/>
      <c r="I30" s="203"/>
      <c r="J30" s="4"/>
      <c r="K30" s="4"/>
      <c r="L30" s="4"/>
      <c r="M30" s="4"/>
      <c r="N30" s="193" t="s">
        <v>192</v>
      </c>
      <c r="O30" s="91" t="s">
        <v>205</v>
      </c>
    </row>
    <row r="31" spans="1:15" ht="18" customHeight="1" x14ac:dyDescent="0.25">
      <c r="A31" s="218" t="s">
        <v>159</v>
      </c>
      <c r="B31" s="221" t="s">
        <v>172</v>
      </c>
      <c r="C31" s="4"/>
      <c r="D31" s="4"/>
      <c r="E31" s="4"/>
      <c r="F31" s="4"/>
      <c r="G31" s="4"/>
      <c r="H31" s="4"/>
      <c r="I31" s="203"/>
      <c r="J31" s="4"/>
      <c r="K31" s="4"/>
      <c r="L31" s="4"/>
      <c r="M31" s="4"/>
      <c r="N31" s="4"/>
      <c r="O31" s="5"/>
    </row>
    <row r="32" spans="1:15" ht="18" customHeight="1" x14ac:dyDescent="0.25">
      <c r="A32" s="218" t="s">
        <v>159</v>
      </c>
      <c r="B32" s="221" t="s">
        <v>173</v>
      </c>
      <c r="C32" s="4"/>
      <c r="D32" s="4"/>
      <c r="E32" s="4"/>
      <c r="F32" s="4"/>
      <c r="G32" s="4"/>
      <c r="H32" s="4"/>
      <c r="I32" s="203"/>
      <c r="J32" s="4"/>
      <c r="K32" s="4"/>
      <c r="L32" s="4"/>
      <c r="M32" s="4"/>
      <c r="N32" s="4"/>
      <c r="O32" s="5"/>
    </row>
    <row r="33" spans="1:15" ht="28.5" customHeight="1" x14ac:dyDescent="0.25">
      <c r="A33" s="218" t="s">
        <v>161</v>
      </c>
      <c r="B33" s="221" t="s">
        <v>162</v>
      </c>
      <c r="C33" s="4" t="s">
        <v>196</v>
      </c>
      <c r="D33" s="4" t="s">
        <v>196</v>
      </c>
      <c r="E33" s="4" t="s">
        <v>196</v>
      </c>
      <c r="F33" s="4" t="s">
        <v>196</v>
      </c>
      <c r="G33" s="4" t="s">
        <v>196</v>
      </c>
      <c r="H33" s="4" t="s">
        <v>196</v>
      </c>
      <c r="I33" s="203" t="s">
        <v>196</v>
      </c>
      <c r="J33" s="4" t="s">
        <v>196</v>
      </c>
      <c r="K33" s="4" t="s">
        <v>196</v>
      </c>
      <c r="L33" s="4" t="s">
        <v>196</v>
      </c>
      <c r="M33" s="4" t="s">
        <v>196</v>
      </c>
      <c r="N33" s="22" t="s">
        <v>179</v>
      </c>
      <c r="O33" s="199" t="s">
        <v>179</v>
      </c>
    </row>
    <row r="34" spans="1:15" ht="28.5" customHeight="1" x14ac:dyDescent="0.25">
      <c r="A34" s="218" t="s">
        <v>161</v>
      </c>
      <c r="B34" s="221" t="s">
        <v>163</v>
      </c>
      <c r="C34" s="194" t="s">
        <v>331</v>
      </c>
      <c r="D34" s="194" t="s">
        <v>331</v>
      </c>
      <c r="E34" s="194" t="s">
        <v>331</v>
      </c>
      <c r="F34" s="194" t="s">
        <v>331</v>
      </c>
      <c r="G34" s="194" t="s">
        <v>331</v>
      </c>
      <c r="H34" s="194" t="s">
        <v>331</v>
      </c>
      <c r="I34" s="206" t="s">
        <v>331</v>
      </c>
      <c r="J34" s="194" t="s">
        <v>331</v>
      </c>
      <c r="K34" s="194" t="s">
        <v>331</v>
      </c>
      <c r="L34" s="194" t="s">
        <v>331</v>
      </c>
      <c r="M34" s="194" t="s">
        <v>331</v>
      </c>
      <c r="N34" s="22" t="s">
        <v>179</v>
      </c>
      <c r="O34" s="199" t="s">
        <v>179</v>
      </c>
    </row>
    <row r="35" spans="1:15" ht="28.5" customHeight="1" x14ac:dyDescent="0.25">
      <c r="A35" s="218" t="s">
        <v>161</v>
      </c>
      <c r="B35" s="221" t="s">
        <v>164</v>
      </c>
      <c r="C35" s="21"/>
      <c r="D35" s="21"/>
      <c r="E35" s="21"/>
      <c r="F35" s="21"/>
      <c r="G35" s="21"/>
      <c r="H35" s="21"/>
      <c r="I35" s="207"/>
      <c r="J35" s="21"/>
      <c r="K35" s="21"/>
      <c r="L35" s="21"/>
      <c r="M35" s="21"/>
      <c r="N35" s="193" t="s">
        <v>202</v>
      </c>
      <c r="O35" s="91" t="s">
        <v>176</v>
      </c>
    </row>
    <row r="36" spans="1:15" ht="28.5" customHeight="1" x14ac:dyDescent="0.25">
      <c r="A36" s="218" t="s">
        <v>161</v>
      </c>
      <c r="B36" s="221" t="s">
        <v>165</v>
      </c>
      <c r="C36" s="27"/>
      <c r="D36" s="27"/>
      <c r="E36" s="27"/>
      <c r="F36" s="27"/>
      <c r="G36" s="27"/>
      <c r="H36" s="27"/>
      <c r="I36" s="208"/>
      <c r="J36" s="27"/>
      <c r="K36" s="27"/>
      <c r="L36" s="27"/>
      <c r="M36" s="27"/>
      <c r="N36" s="193" t="s">
        <v>178</v>
      </c>
      <c r="O36" s="91"/>
    </row>
    <row r="37" spans="1:15" ht="28.5" customHeight="1" x14ac:dyDescent="0.25">
      <c r="A37" s="218" t="s">
        <v>161</v>
      </c>
      <c r="B37" s="221" t="s">
        <v>166</v>
      </c>
      <c r="C37" s="24"/>
      <c r="D37" s="4"/>
      <c r="E37" s="4"/>
      <c r="F37" s="4"/>
      <c r="G37" s="4"/>
      <c r="H37" s="4"/>
      <c r="I37" s="203"/>
      <c r="J37" s="4"/>
      <c r="K37" s="4"/>
      <c r="L37" s="4"/>
      <c r="M37" s="4"/>
      <c r="N37" s="193" t="s">
        <v>197</v>
      </c>
      <c r="O37" s="91"/>
    </row>
    <row r="38" spans="1:15" ht="28.5" customHeight="1" x14ac:dyDescent="0.25">
      <c r="A38" s="218" t="s">
        <v>161</v>
      </c>
      <c r="B38" s="221" t="s">
        <v>167</v>
      </c>
      <c r="C38" s="193"/>
      <c r="D38" s="193"/>
      <c r="E38" s="193"/>
      <c r="F38" s="193"/>
      <c r="G38" s="193"/>
      <c r="H38" s="4"/>
      <c r="I38" s="203"/>
      <c r="J38" s="4"/>
      <c r="K38" s="4"/>
      <c r="L38" s="4"/>
      <c r="M38" s="4"/>
      <c r="N38" s="193" t="s">
        <v>203</v>
      </c>
      <c r="O38" s="91" t="s">
        <v>330</v>
      </c>
    </row>
    <row r="39" spans="1:15" ht="28.5" customHeight="1" x14ac:dyDescent="0.25">
      <c r="A39" s="218" t="s">
        <v>161</v>
      </c>
      <c r="B39" s="221" t="s">
        <v>168</v>
      </c>
      <c r="C39" s="193"/>
      <c r="D39" s="193"/>
      <c r="E39" s="193"/>
      <c r="F39" s="193"/>
      <c r="G39" s="193"/>
      <c r="H39" s="4"/>
      <c r="I39" s="203"/>
      <c r="J39" s="4"/>
      <c r="K39" s="4"/>
      <c r="L39" s="4"/>
      <c r="M39" s="4"/>
      <c r="N39" s="193" t="s">
        <v>181</v>
      </c>
      <c r="O39" s="91" t="s">
        <v>330</v>
      </c>
    </row>
    <row r="40" spans="1:15" ht="28.5" customHeight="1" thickBot="1" x14ac:dyDescent="0.3">
      <c r="A40" s="219" t="s">
        <v>161</v>
      </c>
      <c r="B40" s="222" t="s">
        <v>169</v>
      </c>
      <c r="C40" s="192">
        <v>0</v>
      </c>
      <c r="D40" s="192">
        <v>0</v>
      </c>
      <c r="E40" s="192">
        <v>0</v>
      </c>
      <c r="F40" s="192">
        <v>0</v>
      </c>
      <c r="G40" s="192">
        <v>0</v>
      </c>
      <c r="H40" s="192">
        <v>0</v>
      </c>
      <c r="I40" s="209">
        <v>0</v>
      </c>
      <c r="J40" s="192">
        <v>0</v>
      </c>
      <c r="K40" s="192">
        <v>0</v>
      </c>
      <c r="L40" s="192">
        <v>0</v>
      </c>
      <c r="M40" s="192">
        <v>0</v>
      </c>
      <c r="N40" s="192" t="s">
        <v>180</v>
      </c>
      <c r="O40" s="92" t="s">
        <v>330</v>
      </c>
    </row>
    <row r="41" spans="1:15" ht="18" customHeight="1" thickTop="1" x14ac:dyDescent="0.25">
      <c r="N41" s="31"/>
      <c r="O41" s="31"/>
    </row>
    <row r="42" spans="1:15" ht="18" customHeight="1" x14ac:dyDescent="0.25">
      <c r="N42" s="31"/>
    </row>
    <row r="43" spans="1:15" ht="18" customHeight="1" x14ac:dyDescent="0.25">
      <c r="A43" s="1"/>
      <c r="N43" s="31"/>
    </row>
    <row r="44" spans="1:15" ht="18" customHeight="1" x14ac:dyDescent="0.25">
      <c r="A44" s="1"/>
    </row>
  </sheetData>
  <autoFilter ref="A1:O1"/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verticalDpi="300" r:id="rId1"/>
  <headerFooter>
    <oddHeader>&amp;C&amp;"Arial,Negrito"&amp;14INDICADORES DA ABNT NBR ISO 37120:2017</oddHeader>
    <oddFooter>&amp;R&amp;"Arial,Normal"CBCS - Conselho Brasileiro de Construção Sustentável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3" sqref="B3"/>
    </sheetView>
  </sheetViews>
  <sheetFormatPr defaultRowHeight="15" x14ac:dyDescent="0.25"/>
  <cols>
    <col min="1" max="1" width="8.42578125" bestFit="1" customWidth="1"/>
    <col min="2" max="2" width="33.28515625" bestFit="1" customWidth="1"/>
    <col min="3" max="3" width="28.28515625" bestFit="1" customWidth="1"/>
    <col min="4" max="4" width="27.28515625" bestFit="1" customWidth="1"/>
  </cols>
  <sheetData>
    <row r="1" spans="1:4" x14ac:dyDescent="0.25">
      <c r="A1" s="224" t="s">
        <v>85</v>
      </c>
      <c r="B1" t="s">
        <v>336</v>
      </c>
    </row>
    <row r="3" spans="1:4" x14ac:dyDescent="0.25">
      <c r="C3" s="224" t="s">
        <v>340</v>
      </c>
    </row>
    <row r="4" spans="1:4" x14ac:dyDescent="0.25">
      <c r="A4" s="224" t="s">
        <v>84</v>
      </c>
      <c r="B4" s="224" t="s">
        <v>315</v>
      </c>
      <c r="C4" t="s">
        <v>338</v>
      </c>
      <c r="D4" t="s">
        <v>339</v>
      </c>
    </row>
    <row r="5" spans="1:4" x14ac:dyDescent="0.25">
      <c r="A5">
        <v>5</v>
      </c>
      <c r="B5" t="s">
        <v>151</v>
      </c>
      <c r="C5" s="225">
        <v>5</v>
      </c>
      <c r="D5" s="225"/>
    </row>
    <row r="6" spans="1:4" x14ac:dyDescent="0.25">
      <c r="A6">
        <v>6</v>
      </c>
      <c r="B6" t="s">
        <v>314</v>
      </c>
      <c r="C6" s="225">
        <v>4</v>
      </c>
      <c r="D6" s="225"/>
    </row>
    <row r="7" spans="1:4" x14ac:dyDescent="0.25">
      <c r="A7">
        <v>7</v>
      </c>
      <c r="B7" t="s">
        <v>316</v>
      </c>
      <c r="C7" s="225">
        <v>3</v>
      </c>
      <c r="D7" s="225">
        <v>5</v>
      </c>
    </row>
    <row r="8" spans="1:4" x14ac:dyDescent="0.25">
      <c r="A8">
        <v>8</v>
      </c>
      <c r="B8" t="s">
        <v>317</v>
      </c>
      <c r="C8" s="225">
        <v>1</v>
      </c>
      <c r="D8" s="225">
        <v>4</v>
      </c>
    </row>
    <row r="9" spans="1:4" x14ac:dyDescent="0.25">
      <c r="A9">
        <v>9</v>
      </c>
      <c r="B9" t="s">
        <v>318</v>
      </c>
      <c r="C9" s="225"/>
      <c r="D9" s="225"/>
    </row>
    <row r="10" spans="1:4" x14ac:dyDescent="0.25">
      <c r="A10">
        <v>10</v>
      </c>
      <c r="B10" t="s">
        <v>319</v>
      </c>
      <c r="C10" s="225"/>
      <c r="D10" s="225"/>
    </row>
    <row r="11" spans="1:4" x14ac:dyDescent="0.25">
      <c r="A11">
        <v>11</v>
      </c>
      <c r="B11" t="s">
        <v>320</v>
      </c>
      <c r="C11" s="225"/>
      <c r="D11" s="225"/>
    </row>
    <row r="12" spans="1:4" x14ac:dyDescent="0.25">
      <c r="A12">
        <v>12</v>
      </c>
      <c r="B12" t="s">
        <v>321</v>
      </c>
      <c r="C12" s="225">
        <v>6</v>
      </c>
      <c r="D12" s="225"/>
    </row>
    <row r="13" spans="1:4" x14ac:dyDescent="0.25">
      <c r="A13">
        <v>13</v>
      </c>
      <c r="B13" t="s">
        <v>322</v>
      </c>
      <c r="C13" s="225"/>
      <c r="D13" s="225"/>
    </row>
    <row r="14" spans="1:4" x14ac:dyDescent="0.25">
      <c r="A14">
        <v>14</v>
      </c>
      <c r="B14" t="s">
        <v>323</v>
      </c>
      <c r="C14" s="225">
        <v>2</v>
      </c>
      <c r="D14" s="225"/>
    </row>
    <row r="15" spans="1:4" x14ac:dyDescent="0.25">
      <c r="A15">
        <v>15</v>
      </c>
      <c r="B15" t="s">
        <v>146</v>
      </c>
      <c r="C15" s="225"/>
      <c r="D15" s="225"/>
    </row>
    <row r="16" spans="1:4" x14ac:dyDescent="0.25">
      <c r="A16">
        <v>16</v>
      </c>
      <c r="B16" t="s">
        <v>324</v>
      </c>
      <c r="C16" s="225">
        <v>1</v>
      </c>
      <c r="D16" s="225">
        <v>2</v>
      </c>
    </row>
    <row r="17" spans="1:4" x14ac:dyDescent="0.25">
      <c r="A17">
        <v>17</v>
      </c>
      <c r="B17" t="s">
        <v>335</v>
      </c>
      <c r="C17" s="225"/>
      <c r="D17" s="225"/>
    </row>
    <row r="18" spans="1:4" x14ac:dyDescent="0.25">
      <c r="A18">
        <v>18</v>
      </c>
      <c r="B18" t="s">
        <v>325</v>
      </c>
      <c r="C18" s="225">
        <v>2</v>
      </c>
      <c r="D18" s="225"/>
    </row>
    <row r="19" spans="1:4" x14ac:dyDescent="0.25">
      <c r="A19">
        <v>19</v>
      </c>
      <c r="B19" t="s">
        <v>326</v>
      </c>
      <c r="C19" s="225"/>
      <c r="D19" s="225">
        <v>2</v>
      </c>
    </row>
    <row r="20" spans="1:4" x14ac:dyDescent="0.25">
      <c r="A20">
        <v>20</v>
      </c>
      <c r="B20" t="s">
        <v>327</v>
      </c>
      <c r="C20" s="225">
        <v>1</v>
      </c>
      <c r="D20" s="225">
        <v>5</v>
      </c>
    </row>
    <row r="21" spans="1:4" x14ac:dyDescent="0.25">
      <c r="A21">
        <v>21</v>
      </c>
      <c r="B21" t="s">
        <v>328</v>
      </c>
      <c r="C21" s="225">
        <v>4</v>
      </c>
      <c r="D21" s="225">
        <v>5</v>
      </c>
    </row>
    <row r="22" spans="1:4" x14ac:dyDescent="0.25">
      <c r="A22" t="s">
        <v>337</v>
      </c>
      <c r="C22" s="225">
        <v>29</v>
      </c>
      <c r="D22" s="225">
        <v>23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zoomScale="90" zoomScaleNormal="90" workbookViewId="0">
      <selection activeCell="I25" sqref="I2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53">
        <v>2011</v>
      </c>
      <c r="G2" s="53">
        <v>2012</v>
      </c>
      <c r="H2" s="53">
        <v>2013</v>
      </c>
      <c r="I2" s="53">
        <v>2014</v>
      </c>
      <c r="J2" s="76">
        <v>2015</v>
      </c>
      <c r="K2" s="64">
        <v>2016</v>
      </c>
      <c r="L2" s="274"/>
      <c r="M2" s="270"/>
      <c r="N2" s="270"/>
      <c r="O2" s="270"/>
      <c r="P2" s="272"/>
      <c r="Q2" s="268"/>
    </row>
    <row r="3" spans="1:17" ht="29.25" thickTop="1" x14ac:dyDescent="0.25">
      <c r="A3" s="264" t="s">
        <v>101</v>
      </c>
      <c r="B3" s="124" t="s">
        <v>0</v>
      </c>
      <c r="C3" s="124" t="s">
        <v>92</v>
      </c>
      <c r="D3" s="125" t="s">
        <v>82</v>
      </c>
      <c r="E3" s="126" t="e">
        <f>IF(ISBLANK('Todos os indicadores'!#REF!),ÉCÉL.VAZIA,'Todos os indicadores'!#REF!)</f>
        <v>#REF!</v>
      </c>
      <c r="F3" s="80"/>
      <c r="G3" s="127" t="e">
        <f>'Todos os indicadores'!#REF!</f>
        <v>#REF!</v>
      </c>
      <c r="H3" s="80"/>
      <c r="I3" s="80"/>
      <c r="J3" s="128"/>
      <c r="K3" s="129"/>
      <c r="L3" s="130">
        <f>COUNTA(E3:K3)</f>
        <v>2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57" x14ac:dyDescent="0.25">
      <c r="A4" s="265"/>
      <c r="B4" s="32" t="s">
        <v>1</v>
      </c>
      <c r="C4" s="32" t="s">
        <v>92</v>
      </c>
      <c r="D4" s="49" t="s">
        <v>90</v>
      </c>
      <c r="E4" s="74"/>
      <c r="F4" s="16"/>
      <c r="G4" s="16"/>
      <c r="H4" s="16"/>
      <c r="I4" s="16"/>
      <c r="J4" s="77"/>
      <c r="K4" s="69"/>
      <c r="L4" s="72">
        <f t="shared" ref="L4:L9" si="0">COUNTA(E4:K4)</f>
        <v>0</v>
      </c>
      <c r="M4" s="62"/>
      <c r="N4" s="62"/>
      <c r="O4" s="62"/>
      <c r="P4" s="66"/>
      <c r="Q4" s="142" t="str">
        <f t="shared" ref="Q4:Q9" si="1">IF(L4&lt;3,"Dados insuficientes")</f>
        <v>Dados insuficientes</v>
      </c>
    </row>
    <row r="5" spans="1:17" ht="28.5" x14ac:dyDescent="0.25">
      <c r="A5" s="265"/>
      <c r="B5" s="32" t="s">
        <v>2</v>
      </c>
      <c r="C5" s="32" t="s">
        <v>92</v>
      </c>
      <c r="D5" s="49" t="s">
        <v>91</v>
      </c>
      <c r="E5" s="67">
        <f>'Todos os indicadores'!E2</f>
        <v>0</v>
      </c>
      <c r="F5" s="60"/>
      <c r="G5" s="60"/>
      <c r="H5" s="60"/>
      <c r="I5" s="60"/>
      <c r="J5" s="78"/>
      <c r="K5" s="70"/>
      <c r="L5" s="72">
        <f t="shared" si="0"/>
        <v>1</v>
      </c>
      <c r="M5" s="59"/>
      <c r="N5" s="59"/>
      <c r="O5" s="59"/>
      <c r="P5" s="68"/>
      <c r="Q5" s="142" t="str">
        <f t="shared" si="1"/>
        <v>Dados insuficientes</v>
      </c>
    </row>
    <row r="6" spans="1:17" ht="28.5" x14ac:dyDescent="0.25">
      <c r="A6" s="265"/>
      <c r="B6" s="32" t="s">
        <v>3</v>
      </c>
      <c r="C6" s="32" t="s">
        <v>93</v>
      </c>
      <c r="D6" s="49" t="s">
        <v>210</v>
      </c>
      <c r="E6" s="67" t="e">
        <f>'Todos os indicadores'!#REF!</f>
        <v>#REF!</v>
      </c>
      <c r="F6" s="15" t="e">
        <f>'Todos os indicadores'!#REF!</f>
        <v>#REF!</v>
      </c>
      <c r="G6" s="15" t="e">
        <f>'Todos os indicadores'!#REF!</f>
        <v>#REF!</v>
      </c>
      <c r="H6" s="15" t="e">
        <f>'Todos os indicadores'!#REF!</f>
        <v>#REF!</v>
      </c>
      <c r="I6" s="60"/>
      <c r="J6" s="78"/>
      <c r="K6" s="70"/>
      <c r="L6" s="72">
        <f t="shared" si="0"/>
        <v>4</v>
      </c>
      <c r="M6" s="151" t="e">
        <f>AVERAGE(E6:K6)</f>
        <v>#REF!</v>
      </c>
      <c r="N6" s="59"/>
      <c r="O6" s="59"/>
      <c r="P6" s="68"/>
      <c r="Q6" s="142" t="s">
        <v>281</v>
      </c>
    </row>
    <row r="7" spans="1:17" ht="28.5" x14ac:dyDescent="0.25">
      <c r="A7" s="265"/>
      <c r="B7" s="32" t="s">
        <v>4</v>
      </c>
      <c r="C7" s="32" t="s">
        <v>93</v>
      </c>
      <c r="D7" s="49" t="s">
        <v>94</v>
      </c>
      <c r="E7" s="75"/>
      <c r="F7" s="60"/>
      <c r="G7" s="27" t="e">
        <f>'Todos os indicadores'!#REF!</f>
        <v>#REF!</v>
      </c>
      <c r="H7" s="60"/>
      <c r="I7" s="60"/>
      <c r="J7" s="78"/>
      <c r="K7" s="70"/>
      <c r="L7" s="72">
        <f t="shared" si="0"/>
        <v>1</v>
      </c>
      <c r="M7" s="59"/>
      <c r="N7" s="59"/>
      <c r="O7" s="59"/>
      <c r="P7" s="68"/>
      <c r="Q7" s="142" t="str">
        <f t="shared" si="1"/>
        <v>Dados insuficientes</v>
      </c>
    </row>
    <row r="8" spans="1:17" ht="28.5" x14ac:dyDescent="0.25">
      <c r="A8" s="265"/>
      <c r="B8" s="32" t="s">
        <v>5</v>
      </c>
      <c r="C8" s="32" t="s">
        <v>93</v>
      </c>
      <c r="D8" s="49" t="s">
        <v>83</v>
      </c>
      <c r="E8" s="74">
        <f>'Todos os indicadores'!E3</f>
        <v>0</v>
      </c>
      <c r="F8" s="16">
        <f>'Todos os indicadores'!F3</f>
        <v>0</v>
      </c>
      <c r="G8" s="16">
        <f>'Todos os indicadores'!G3</f>
        <v>0</v>
      </c>
      <c r="H8" s="16">
        <f>'Todos os indicadores'!H3</f>
        <v>0</v>
      </c>
      <c r="I8" s="16"/>
      <c r="J8" s="77"/>
      <c r="K8" s="69"/>
      <c r="L8" s="72">
        <f t="shared" si="0"/>
        <v>4</v>
      </c>
      <c r="M8" s="16">
        <f>AVERAGE(E8:K8)</f>
        <v>0</v>
      </c>
      <c r="N8" s="58"/>
      <c r="O8" s="58"/>
      <c r="P8" s="65"/>
      <c r="Q8" s="142" t="s">
        <v>281</v>
      </c>
    </row>
    <row r="9" spans="1:17" ht="29.25" thickBot="1" x14ac:dyDescent="0.3">
      <c r="A9" s="266"/>
      <c r="B9" s="36" t="s">
        <v>6</v>
      </c>
      <c r="C9" s="36" t="s">
        <v>93</v>
      </c>
      <c r="D9" s="37" t="s">
        <v>211</v>
      </c>
      <c r="E9" s="133"/>
      <c r="F9" s="48"/>
      <c r="G9" s="48"/>
      <c r="H9" s="48" t="e">
        <f>'Todos os indicadores'!#REF!</f>
        <v>#REF!</v>
      </c>
      <c r="I9" s="48" t="e">
        <f>'Todos os indicadores'!#REF!</f>
        <v>#REF!</v>
      </c>
      <c r="J9" s="134"/>
      <c r="K9" s="135"/>
      <c r="L9" s="136">
        <f t="shared" si="0"/>
        <v>2</v>
      </c>
      <c r="M9" s="137"/>
      <c r="N9" s="137"/>
      <c r="O9" s="137"/>
      <c r="P9" s="138"/>
      <c r="Q9" s="143" t="str">
        <f t="shared" si="1"/>
        <v>Dados insuficientes</v>
      </c>
    </row>
    <row r="10" spans="1:17" ht="20.100000000000001" customHeight="1" thickTop="1" thickBot="1" x14ac:dyDescent="0.3"/>
    <row r="11" spans="1:17" ht="20.100000000000001" customHeight="1" thickTop="1" x14ac:dyDescent="0.25">
      <c r="E11" s="87" t="s">
        <v>272</v>
      </c>
      <c r="F11" s="88"/>
      <c r="G11" s="88"/>
      <c r="H11" s="88"/>
      <c r="I11" s="81"/>
      <c r="J11" s="89"/>
      <c r="P11" s="79"/>
    </row>
    <row r="12" spans="1:17" ht="20.100000000000001" customHeight="1" thickBot="1" x14ac:dyDescent="0.3">
      <c r="E12" s="83" t="s">
        <v>273</v>
      </c>
      <c r="F12" s="84"/>
      <c r="G12" s="85"/>
      <c r="H12" s="84"/>
      <c r="I12" s="8"/>
      <c r="J12" s="89"/>
      <c r="P12" s="79"/>
    </row>
    <row r="13" spans="1:17" ht="20.100000000000001" customHeight="1" thickTop="1" x14ac:dyDescent="0.25">
      <c r="P13" s="79"/>
    </row>
    <row r="14" spans="1:17" ht="20.100000000000001" customHeight="1" thickBot="1" x14ac:dyDescent="0.3">
      <c r="E14" s="71" t="s">
        <v>287</v>
      </c>
      <c r="P14" s="79"/>
    </row>
    <row r="15" spans="1:17" ht="20.100000000000001" customHeight="1" thickTop="1" thickBot="1" x14ac:dyDescent="0.3">
      <c r="E15" s="102" t="s">
        <v>285</v>
      </c>
      <c r="F15" s="103"/>
      <c r="G15" s="104"/>
      <c r="H15" s="96" t="s">
        <v>179</v>
      </c>
      <c r="I15" s="93"/>
      <c r="J15" s="94"/>
      <c r="K15" s="94"/>
      <c r="L15" s="90"/>
      <c r="M15" s="94"/>
      <c r="N15" s="94"/>
      <c r="O15" s="94"/>
    </row>
    <row r="16" spans="1:17" ht="20.100000000000001" customHeight="1" thickTop="1" thickBot="1" x14ac:dyDescent="0.3">
      <c r="E16" s="244" t="s">
        <v>303</v>
      </c>
      <c r="F16" s="245"/>
      <c r="G16" s="255" t="s">
        <v>288</v>
      </c>
      <c r="H16" s="256"/>
      <c r="I16" s="256"/>
      <c r="J16" s="256"/>
      <c r="K16" s="257"/>
      <c r="L16" s="256" t="s">
        <v>297</v>
      </c>
      <c r="M16" s="256"/>
      <c r="N16" s="256"/>
      <c r="O16" s="257"/>
    </row>
    <row r="17" spans="5:16" ht="20.100000000000001" customHeight="1" x14ac:dyDescent="0.25">
      <c r="E17" s="246"/>
      <c r="F17" s="247"/>
      <c r="G17" s="250" t="s">
        <v>283</v>
      </c>
      <c r="H17" s="251"/>
      <c r="I17" s="252" t="s">
        <v>286</v>
      </c>
      <c r="J17" s="253"/>
      <c r="K17" s="115" t="s">
        <v>293</v>
      </c>
      <c r="L17" s="250" t="s">
        <v>286</v>
      </c>
      <c r="M17" s="251"/>
      <c r="N17" s="252" t="s">
        <v>284</v>
      </c>
      <c r="O17" s="254"/>
      <c r="P17" s="9"/>
    </row>
    <row r="18" spans="5:16" ht="20.100000000000001" customHeight="1" thickBot="1" x14ac:dyDescent="0.3">
      <c r="E18" s="248"/>
      <c r="F18" s="249"/>
      <c r="G18" s="107" t="s">
        <v>289</v>
      </c>
      <c r="H18" s="110" t="s">
        <v>304</v>
      </c>
      <c r="I18" s="108" t="s">
        <v>290</v>
      </c>
      <c r="J18" s="114" t="s">
        <v>304</v>
      </c>
      <c r="K18" s="116" t="s">
        <v>304</v>
      </c>
      <c r="L18" s="107" t="s">
        <v>290</v>
      </c>
      <c r="M18" s="110" t="s">
        <v>304</v>
      </c>
      <c r="N18" s="108" t="s">
        <v>289</v>
      </c>
      <c r="O18" s="35" t="s">
        <v>304</v>
      </c>
      <c r="P18" s="9"/>
    </row>
    <row r="19" spans="5:16" ht="29.25" thickTop="1" x14ac:dyDescent="0.25">
      <c r="E19" s="242" t="s">
        <v>279</v>
      </c>
      <c r="F19" s="243"/>
      <c r="G19" s="100" t="s">
        <v>307</v>
      </c>
      <c r="H19" s="111">
        <v>7.61</v>
      </c>
      <c r="I19" s="109" t="s">
        <v>291</v>
      </c>
      <c r="J19" s="12">
        <v>9.27</v>
      </c>
      <c r="K19" s="117" t="s">
        <v>294</v>
      </c>
      <c r="L19" s="54" t="s">
        <v>301</v>
      </c>
      <c r="M19" s="111">
        <v>7.2</v>
      </c>
      <c r="N19" s="109"/>
      <c r="O19" s="95"/>
      <c r="P19" s="9"/>
    </row>
    <row r="20" spans="5:16" ht="28.5" x14ac:dyDescent="0.25">
      <c r="E20" s="105" t="s">
        <v>280</v>
      </c>
      <c r="F20" s="106"/>
      <c r="G20" s="52" t="s">
        <v>302</v>
      </c>
      <c r="H20" s="112">
        <v>0.3</v>
      </c>
      <c r="I20" s="97" t="s">
        <v>299</v>
      </c>
      <c r="J20" s="55">
        <v>0.24</v>
      </c>
      <c r="K20" s="118" t="s">
        <v>295</v>
      </c>
      <c r="L20" s="98"/>
      <c r="M20" s="112"/>
      <c r="N20" s="42"/>
      <c r="O20" s="91"/>
      <c r="P20" s="9"/>
    </row>
    <row r="21" spans="5:16" ht="34.5" customHeight="1" x14ac:dyDescent="0.25">
      <c r="E21" s="238" t="s">
        <v>292</v>
      </c>
      <c r="F21" s="239"/>
      <c r="G21" s="52" t="s">
        <v>298</v>
      </c>
      <c r="H21" s="152">
        <v>23</v>
      </c>
      <c r="I21" s="97" t="s">
        <v>300</v>
      </c>
      <c r="J21" s="55">
        <v>31.1</v>
      </c>
      <c r="K21" s="118" t="s">
        <v>296</v>
      </c>
      <c r="L21" s="98"/>
      <c r="M21" s="112"/>
      <c r="N21" s="42"/>
      <c r="O21" s="91"/>
      <c r="P21" s="9"/>
    </row>
    <row r="22" spans="5:16" ht="58.5" customHeight="1" thickBot="1" x14ac:dyDescent="0.3">
      <c r="E22" s="240" t="s">
        <v>282</v>
      </c>
      <c r="F22" s="241"/>
      <c r="G22" s="57" t="s">
        <v>306</v>
      </c>
      <c r="H22" s="113">
        <v>3.7</v>
      </c>
      <c r="I22" s="101"/>
      <c r="J22" s="56"/>
      <c r="K22" s="119"/>
      <c r="L22" s="120"/>
      <c r="M22" s="113"/>
      <c r="N22" s="101"/>
      <c r="O22" s="92"/>
      <c r="P22" s="9"/>
    </row>
    <row r="23" spans="5:16" ht="58.5" customHeight="1" thickTop="1" thickBot="1" x14ac:dyDescent="0.3">
      <c r="E23" s="123"/>
      <c r="F23" s="123"/>
      <c r="G23" s="86"/>
      <c r="H23" s="31"/>
      <c r="I23" s="31"/>
      <c r="J23" s="31"/>
      <c r="K23" s="31"/>
      <c r="L23" s="122"/>
      <c r="M23" s="31"/>
      <c r="N23" s="31"/>
      <c r="O23" s="31"/>
      <c r="P23" s="9"/>
    </row>
    <row r="24" spans="5:16" ht="20.100000000000001" customHeight="1" thickTop="1" x14ac:dyDescent="0.25">
      <c r="E24" s="87" t="s">
        <v>272</v>
      </c>
      <c r="F24" s="88"/>
      <c r="G24" s="88"/>
      <c r="H24" s="88"/>
      <c r="I24" s="81"/>
      <c r="J24" s="89"/>
    </row>
    <row r="25" spans="5:16" ht="20.100000000000001" customHeight="1" thickBot="1" x14ac:dyDescent="0.3">
      <c r="E25" s="83" t="s">
        <v>273</v>
      </c>
      <c r="F25" s="84"/>
      <c r="G25" s="85"/>
      <c r="H25" s="84"/>
      <c r="I25" s="8"/>
      <c r="J25" s="89"/>
    </row>
    <row r="26" spans="5:16" ht="20.100000000000001" customHeight="1" thickTop="1" x14ac:dyDescent="0.25"/>
    <row r="27" spans="5:16" ht="20.100000000000001" customHeight="1" thickBot="1" x14ac:dyDescent="0.3">
      <c r="E27" s="71" t="s">
        <v>287</v>
      </c>
    </row>
    <row r="28" spans="5:16" ht="20.100000000000001" customHeight="1" thickTop="1" thickBot="1" x14ac:dyDescent="0.3">
      <c r="E28" s="102" t="s">
        <v>285</v>
      </c>
      <c r="F28" s="103"/>
      <c r="G28" s="104"/>
      <c r="H28" s="96" t="s">
        <v>179</v>
      </c>
      <c r="I28" s="93"/>
      <c r="J28" s="94"/>
      <c r="K28" s="94"/>
      <c r="L28" s="90"/>
      <c r="M28" s="94"/>
      <c r="N28" s="94"/>
      <c r="O28" s="94"/>
    </row>
    <row r="29" spans="5:16" ht="20.100000000000001" customHeight="1" thickTop="1" thickBot="1" x14ac:dyDescent="0.3">
      <c r="E29" s="244" t="s">
        <v>303</v>
      </c>
      <c r="F29" s="245"/>
      <c r="G29" s="255" t="s">
        <v>288</v>
      </c>
      <c r="H29" s="256"/>
      <c r="I29" s="256"/>
      <c r="J29" s="256"/>
      <c r="K29" s="257"/>
      <c r="L29" s="256" t="s">
        <v>297</v>
      </c>
      <c r="M29" s="256"/>
      <c r="N29" s="256"/>
      <c r="O29" s="257"/>
    </row>
    <row r="30" spans="5:16" ht="20.100000000000001" customHeight="1" x14ac:dyDescent="0.25">
      <c r="E30" s="246"/>
      <c r="F30" s="247"/>
      <c r="G30" s="250" t="s">
        <v>283</v>
      </c>
      <c r="H30" s="251"/>
      <c r="I30" s="252" t="s">
        <v>286</v>
      </c>
      <c r="J30" s="253"/>
      <c r="K30" s="115" t="s">
        <v>293</v>
      </c>
      <c r="L30" s="250" t="s">
        <v>286</v>
      </c>
      <c r="M30" s="251"/>
      <c r="N30" s="252" t="s">
        <v>284</v>
      </c>
      <c r="O30" s="254"/>
    </row>
    <row r="31" spans="5:16" ht="20.100000000000001" customHeight="1" thickBot="1" x14ac:dyDescent="0.3">
      <c r="E31" s="248"/>
      <c r="F31" s="249"/>
      <c r="G31" s="107" t="s">
        <v>289</v>
      </c>
      <c r="H31" s="110" t="s">
        <v>304</v>
      </c>
      <c r="I31" s="108" t="s">
        <v>290</v>
      </c>
      <c r="J31" s="114" t="s">
        <v>304</v>
      </c>
      <c r="K31" s="116" t="s">
        <v>304</v>
      </c>
      <c r="L31" s="107" t="s">
        <v>290</v>
      </c>
      <c r="M31" s="110" t="s">
        <v>304</v>
      </c>
      <c r="N31" s="108" t="s">
        <v>289</v>
      </c>
      <c r="O31" s="35" t="s">
        <v>304</v>
      </c>
    </row>
    <row r="32" spans="5:16" ht="15.75" thickTop="1" x14ac:dyDescent="0.25">
      <c r="E32" s="242" t="s">
        <v>279</v>
      </c>
      <c r="F32" s="243"/>
      <c r="G32" s="100"/>
      <c r="H32" s="111"/>
      <c r="I32" s="109"/>
      <c r="J32" s="12"/>
      <c r="K32" s="117"/>
      <c r="L32" s="54"/>
      <c r="M32" s="111"/>
      <c r="N32" s="109"/>
      <c r="O32" s="95"/>
    </row>
    <row r="33" spans="5:15" ht="15" x14ac:dyDescent="0.25">
      <c r="E33" s="105" t="s">
        <v>280</v>
      </c>
      <c r="F33" s="106"/>
      <c r="G33" s="52"/>
      <c r="H33" s="112"/>
      <c r="I33" s="97"/>
      <c r="J33" s="55"/>
      <c r="K33" s="118"/>
      <c r="L33" s="98"/>
      <c r="M33" s="112"/>
      <c r="N33" s="42"/>
      <c r="O33" s="91"/>
    </row>
    <row r="34" spans="5:15" ht="15" x14ac:dyDescent="0.25">
      <c r="E34" s="238" t="s">
        <v>292</v>
      </c>
      <c r="F34" s="239"/>
      <c r="G34" s="52"/>
      <c r="H34" s="112"/>
      <c r="I34" s="97"/>
      <c r="J34" s="55"/>
      <c r="K34" s="118"/>
      <c r="L34" s="98"/>
      <c r="M34" s="112"/>
      <c r="N34" s="42"/>
      <c r="O34" s="91"/>
    </row>
    <row r="35" spans="5:15" ht="59.45" customHeight="1" thickBot="1" x14ac:dyDescent="0.3">
      <c r="E35" s="240" t="s">
        <v>282</v>
      </c>
      <c r="F35" s="241"/>
      <c r="G35" s="99"/>
      <c r="H35" s="113"/>
      <c r="I35" s="101"/>
      <c r="J35" s="56"/>
      <c r="K35" s="119"/>
      <c r="L35" s="120"/>
      <c r="M35" s="113"/>
      <c r="N35" s="101"/>
      <c r="O35" s="92"/>
    </row>
    <row r="36" spans="5:15" ht="59.25" customHeight="1" thickTop="1" thickBot="1" x14ac:dyDescent="0.3">
      <c r="E36" s="123"/>
      <c r="F36" s="123"/>
      <c r="G36" s="86"/>
      <c r="H36" s="31"/>
      <c r="I36" s="31"/>
      <c r="J36" s="31"/>
      <c r="K36" s="31"/>
      <c r="L36" s="122"/>
      <c r="M36" s="31"/>
      <c r="N36" s="31"/>
      <c r="O36" s="31"/>
    </row>
    <row r="37" spans="5:15" ht="20.100000000000001" customHeight="1" thickTop="1" x14ac:dyDescent="0.25">
      <c r="E37" s="87" t="s">
        <v>272</v>
      </c>
      <c r="F37" s="88"/>
      <c r="G37" s="88"/>
      <c r="H37" s="88"/>
      <c r="I37" s="81"/>
      <c r="J37" s="89"/>
    </row>
    <row r="38" spans="5:15" ht="20.100000000000001" customHeight="1" thickBot="1" x14ac:dyDescent="0.3">
      <c r="E38" s="83" t="s">
        <v>273</v>
      </c>
      <c r="F38" s="84"/>
      <c r="G38" s="85"/>
      <c r="H38" s="84"/>
      <c r="I38" s="8"/>
      <c r="J38" s="89"/>
    </row>
    <row r="39" spans="5:15" ht="20.100000000000001" customHeight="1" thickTop="1" x14ac:dyDescent="0.25"/>
    <row r="40" spans="5:15" ht="20.100000000000001" customHeight="1" thickBot="1" x14ac:dyDescent="0.3">
      <c r="E40" s="71" t="s">
        <v>287</v>
      </c>
    </row>
    <row r="41" spans="5:15" ht="20.100000000000001" customHeight="1" thickTop="1" thickBot="1" x14ac:dyDescent="0.3">
      <c r="E41" s="102" t="s">
        <v>285</v>
      </c>
      <c r="F41" s="103"/>
      <c r="G41" s="104"/>
      <c r="H41" s="96" t="s">
        <v>179</v>
      </c>
      <c r="I41" s="93"/>
      <c r="J41" s="94"/>
      <c r="K41" s="94"/>
      <c r="L41" s="90"/>
      <c r="M41" s="94"/>
      <c r="N41" s="94"/>
      <c r="O41" s="94"/>
    </row>
    <row r="42" spans="5:15" ht="20.100000000000001" customHeight="1" thickTop="1" thickBot="1" x14ac:dyDescent="0.3">
      <c r="E42" s="244" t="s">
        <v>303</v>
      </c>
      <c r="F42" s="245"/>
      <c r="G42" s="255" t="s">
        <v>288</v>
      </c>
      <c r="H42" s="256"/>
      <c r="I42" s="256"/>
      <c r="J42" s="256"/>
      <c r="K42" s="257"/>
      <c r="L42" s="256" t="s">
        <v>297</v>
      </c>
      <c r="M42" s="256"/>
      <c r="N42" s="256"/>
      <c r="O42" s="257"/>
    </row>
    <row r="43" spans="5:15" ht="20.100000000000001" customHeight="1" x14ac:dyDescent="0.25">
      <c r="E43" s="246"/>
      <c r="F43" s="247"/>
      <c r="G43" s="250" t="s">
        <v>283</v>
      </c>
      <c r="H43" s="251"/>
      <c r="I43" s="252" t="s">
        <v>286</v>
      </c>
      <c r="J43" s="253"/>
      <c r="K43" s="115" t="s">
        <v>293</v>
      </c>
      <c r="L43" s="250" t="s">
        <v>286</v>
      </c>
      <c r="M43" s="251"/>
      <c r="N43" s="252" t="s">
        <v>284</v>
      </c>
      <c r="O43" s="254"/>
    </row>
    <row r="44" spans="5:15" ht="20.100000000000001" customHeight="1" thickBot="1" x14ac:dyDescent="0.3">
      <c r="E44" s="248"/>
      <c r="F44" s="249"/>
      <c r="G44" s="107" t="s">
        <v>289</v>
      </c>
      <c r="H44" s="110" t="s">
        <v>304</v>
      </c>
      <c r="I44" s="108" t="s">
        <v>290</v>
      </c>
      <c r="J44" s="114" t="s">
        <v>304</v>
      </c>
      <c r="K44" s="116" t="s">
        <v>304</v>
      </c>
      <c r="L44" s="107" t="s">
        <v>290</v>
      </c>
      <c r="M44" s="110" t="s">
        <v>304</v>
      </c>
      <c r="N44" s="108" t="s">
        <v>289</v>
      </c>
      <c r="O44" s="35" t="s">
        <v>304</v>
      </c>
    </row>
    <row r="45" spans="5:15" ht="20.100000000000001" customHeight="1" thickTop="1" x14ac:dyDescent="0.25">
      <c r="E45" s="242" t="s">
        <v>279</v>
      </c>
      <c r="F45" s="243"/>
      <c r="G45" s="100"/>
      <c r="H45" s="111"/>
      <c r="I45" s="109"/>
      <c r="J45" s="12"/>
      <c r="K45" s="117"/>
      <c r="L45" s="54"/>
      <c r="M45" s="111"/>
      <c r="N45" s="109"/>
      <c r="O45" s="95"/>
    </row>
    <row r="46" spans="5:15" ht="20.100000000000001" customHeight="1" x14ac:dyDescent="0.25">
      <c r="E46" s="105" t="s">
        <v>280</v>
      </c>
      <c r="F46" s="106"/>
      <c r="G46" s="52"/>
      <c r="H46" s="112"/>
      <c r="I46" s="97"/>
      <c r="J46" s="55"/>
      <c r="K46" s="118"/>
      <c r="L46" s="98"/>
      <c r="M46" s="112"/>
      <c r="N46" s="42"/>
      <c r="O46" s="91"/>
    </row>
    <row r="47" spans="5:15" ht="20.100000000000001" customHeight="1" x14ac:dyDescent="0.25">
      <c r="E47" s="238" t="s">
        <v>292</v>
      </c>
      <c r="F47" s="239"/>
      <c r="G47" s="52"/>
      <c r="H47" s="112"/>
      <c r="I47" s="97"/>
      <c r="J47" s="55"/>
      <c r="K47" s="118"/>
      <c r="L47" s="98"/>
      <c r="M47" s="112"/>
      <c r="N47" s="42"/>
      <c r="O47" s="91"/>
    </row>
    <row r="48" spans="5:15" ht="59.45" customHeight="1" thickBot="1" x14ac:dyDescent="0.3">
      <c r="E48" s="240" t="s">
        <v>282</v>
      </c>
      <c r="F48" s="241"/>
      <c r="G48" s="99"/>
      <c r="H48" s="113"/>
      <c r="I48" s="101"/>
      <c r="J48" s="56"/>
      <c r="K48" s="119"/>
      <c r="L48" s="120"/>
      <c r="M48" s="113"/>
      <c r="N48" s="101"/>
      <c r="O48" s="92"/>
    </row>
    <row r="49" ht="20.100000000000001" customHeight="1" thickTop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</sheetData>
  <mergeCells count="39">
    <mergeCell ref="A1:D1"/>
    <mergeCell ref="E1:K1"/>
    <mergeCell ref="A3:A9"/>
    <mergeCell ref="E19:F19"/>
    <mergeCell ref="Q1:Q2"/>
    <mergeCell ref="M1:M2"/>
    <mergeCell ref="N1:N2"/>
    <mergeCell ref="O1:O2"/>
    <mergeCell ref="P1:P2"/>
    <mergeCell ref="L1:L2"/>
    <mergeCell ref="G16:K16"/>
    <mergeCell ref="L16:O16"/>
    <mergeCell ref="E16:F18"/>
    <mergeCell ref="G17:H17"/>
    <mergeCell ref="I17:J17"/>
    <mergeCell ref="L17:M17"/>
    <mergeCell ref="N17:O17"/>
    <mergeCell ref="E22:F22"/>
    <mergeCell ref="E21:F21"/>
    <mergeCell ref="G42:K42"/>
    <mergeCell ref="L42:O42"/>
    <mergeCell ref="E29:F31"/>
    <mergeCell ref="G29:K29"/>
    <mergeCell ref="L29:O29"/>
    <mergeCell ref="G30:H30"/>
    <mergeCell ref="I30:J30"/>
    <mergeCell ref="L30:M30"/>
    <mergeCell ref="N30:O30"/>
    <mergeCell ref="G43:H43"/>
    <mergeCell ref="I43:J43"/>
    <mergeCell ref="L43:M43"/>
    <mergeCell ref="N43:O43"/>
    <mergeCell ref="E45:F45"/>
    <mergeCell ref="E47:F47"/>
    <mergeCell ref="E48:F48"/>
    <mergeCell ref="E32:F32"/>
    <mergeCell ref="E34:F34"/>
    <mergeCell ref="E35:F35"/>
    <mergeCell ref="E42:F44"/>
  </mergeCells>
  <conditionalFormatting sqref="Q3:Q9">
    <cfRule type="cellIs" dxfId="51" priority="1" operator="equal">
      <formula>"Estacionária"</formula>
    </cfRule>
    <cfRule type="cellIs" dxfId="50" priority="2" operator="equal">
      <formula>"Ruim"</formula>
    </cfRule>
    <cfRule type="cellIs" dxfId="49" priority="3" operator="equal">
      <formula>"Boa"</formula>
    </cfRule>
    <cfRule type="cellIs" dxfId="48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="90" zoomScaleNormal="90" workbookViewId="0">
      <selection activeCell="Q5" sqref="Q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53">
        <v>2011</v>
      </c>
      <c r="G2" s="53">
        <v>2012</v>
      </c>
      <c r="H2" s="53">
        <v>2013</v>
      </c>
      <c r="I2" s="53">
        <v>2014</v>
      </c>
      <c r="J2" s="76">
        <v>2015</v>
      </c>
      <c r="K2" s="64">
        <v>2016</v>
      </c>
      <c r="L2" s="274"/>
      <c r="M2" s="270"/>
      <c r="N2" s="270"/>
      <c r="O2" s="270"/>
      <c r="P2" s="272"/>
      <c r="Q2" s="268"/>
    </row>
    <row r="3" spans="1:17" ht="29.25" thickTop="1" x14ac:dyDescent="0.25">
      <c r="A3" s="275" t="s">
        <v>102</v>
      </c>
      <c r="B3" s="82" t="s">
        <v>7</v>
      </c>
      <c r="C3" s="82" t="s">
        <v>92</v>
      </c>
      <c r="D3" s="125" t="s">
        <v>95</v>
      </c>
      <c r="E3" s="139"/>
      <c r="F3" s="139"/>
      <c r="G3" s="139"/>
      <c r="H3" s="139"/>
      <c r="I3" s="139"/>
      <c r="J3" s="139"/>
      <c r="K3" s="139"/>
      <c r="L3" s="130">
        <f>COUNTA(E3:K3)</f>
        <v>0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28.5" x14ac:dyDescent="0.25">
      <c r="A4" s="276"/>
      <c r="B4" s="32" t="s">
        <v>8</v>
      </c>
      <c r="C4" s="32" t="s">
        <v>92</v>
      </c>
      <c r="D4" s="49" t="s">
        <v>212</v>
      </c>
      <c r="E4" s="121">
        <f>'Todos os indicadores'!E4</f>
        <v>0</v>
      </c>
      <c r="F4" s="121">
        <f>'Todos os indicadores'!F4</f>
        <v>0</v>
      </c>
      <c r="G4" s="121">
        <f>'Todos os indicadores'!G4</f>
        <v>0</v>
      </c>
      <c r="H4" s="121">
        <f>'Todos os indicadores'!H4</f>
        <v>0</v>
      </c>
      <c r="I4" s="38"/>
      <c r="J4" s="38"/>
      <c r="K4" s="38"/>
      <c r="L4" s="72">
        <f t="shared" ref="L4:L9" si="0">COUNTA(E4:K4)</f>
        <v>4</v>
      </c>
      <c r="M4" s="62"/>
      <c r="N4" s="62"/>
      <c r="O4" s="62"/>
      <c r="P4" s="66"/>
      <c r="Q4" s="142" t="s">
        <v>281</v>
      </c>
    </row>
    <row r="5" spans="1:17" ht="28.5" x14ac:dyDescent="0.25">
      <c r="A5" s="276"/>
      <c r="B5" s="32" t="s">
        <v>9</v>
      </c>
      <c r="C5" s="32" t="s">
        <v>92</v>
      </c>
      <c r="D5" s="49" t="s">
        <v>213</v>
      </c>
      <c r="E5" s="121">
        <f>'Todos os indicadores'!E5</f>
        <v>0</v>
      </c>
      <c r="F5" s="121">
        <f>'Todos os indicadores'!F5</f>
        <v>0</v>
      </c>
      <c r="G5" s="121">
        <f>'Todos os indicadores'!G5</f>
        <v>0</v>
      </c>
      <c r="H5" s="121">
        <f>'Todos os indicadores'!H5</f>
        <v>0</v>
      </c>
      <c r="I5" s="38"/>
      <c r="J5" s="38"/>
      <c r="K5" s="38"/>
      <c r="L5" s="72">
        <f t="shared" si="0"/>
        <v>4</v>
      </c>
      <c r="M5" s="59"/>
      <c r="N5" s="59"/>
      <c r="O5" s="59"/>
      <c r="P5" s="68"/>
      <c r="Q5" s="142" t="s">
        <v>305</v>
      </c>
    </row>
    <row r="6" spans="1:17" ht="28.5" x14ac:dyDescent="0.25">
      <c r="A6" s="276"/>
      <c r="B6" s="32" t="s">
        <v>10</v>
      </c>
      <c r="C6" s="32" t="s">
        <v>92</v>
      </c>
      <c r="D6" s="49" t="s">
        <v>214</v>
      </c>
      <c r="E6" s="38"/>
      <c r="F6" s="38"/>
      <c r="G6" s="61" t="e">
        <f>'Todos os indicadores'!#REF!</f>
        <v>#REF!</v>
      </c>
      <c r="H6" s="38"/>
      <c r="I6" s="38"/>
      <c r="J6" s="38"/>
      <c r="K6" s="38"/>
      <c r="L6" s="72">
        <f t="shared" si="0"/>
        <v>1</v>
      </c>
      <c r="M6" s="58" t="e">
        <f>AVERAGE(E6:K6)</f>
        <v>#REF!</v>
      </c>
      <c r="N6" s="59"/>
      <c r="O6" s="59"/>
      <c r="P6" s="68"/>
      <c r="Q6" s="142" t="str">
        <f>IF(L6&lt;3,"Dados insuficientes")</f>
        <v>Dados insuficientes</v>
      </c>
    </row>
    <row r="7" spans="1:17" ht="42.75" x14ac:dyDescent="0.25">
      <c r="A7" s="276"/>
      <c r="B7" s="3" t="s">
        <v>11</v>
      </c>
      <c r="C7" s="3" t="s">
        <v>93</v>
      </c>
      <c r="D7" s="49" t="s">
        <v>96</v>
      </c>
      <c r="E7" s="38"/>
      <c r="F7" s="38"/>
      <c r="G7" s="38"/>
      <c r="H7" s="38"/>
      <c r="I7" s="38"/>
      <c r="J7" s="38"/>
      <c r="K7" s="38"/>
      <c r="L7" s="72">
        <f t="shared" si="0"/>
        <v>0</v>
      </c>
      <c r="M7" s="59"/>
      <c r="N7" s="59"/>
      <c r="O7" s="59"/>
      <c r="P7" s="68"/>
      <c r="Q7" s="142" t="str">
        <f t="shared" ref="Q7" si="1">IF(L7&lt;3,"Dados insuficientes")</f>
        <v>Dados insuficientes</v>
      </c>
    </row>
    <row r="8" spans="1:17" ht="28.5" x14ac:dyDescent="0.25">
      <c r="A8" s="276"/>
      <c r="B8" s="3" t="s">
        <v>12</v>
      </c>
      <c r="C8" s="3" t="s">
        <v>93</v>
      </c>
      <c r="D8" s="49" t="s">
        <v>97</v>
      </c>
      <c r="E8" s="38"/>
      <c r="F8" s="38"/>
      <c r="G8" s="38"/>
      <c r="H8" s="38"/>
      <c r="I8" s="38"/>
      <c r="J8" s="38"/>
      <c r="K8" s="38"/>
      <c r="L8" s="72">
        <f t="shared" si="0"/>
        <v>0</v>
      </c>
      <c r="M8" s="16"/>
      <c r="N8" s="58"/>
      <c r="O8" s="58"/>
      <c r="P8" s="65"/>
      <c r="Q8" s="142" t="str">
        <f>IF(L8&lt;3,"Dados insuficientes")</f>
        <v>Dados insuficientes</v>
      </c>
    </row>
    <row r="9" spans="1:17" ht="29.25" thickBot="1" x14ac:dyDescent="0.3">
      <c r="A9" s="277"/>
      <c r="B9" s="6" t="s">
        <v>13</v>
      </c>
      <c r="C9" s="6" t="s">
        <v>93</v>
      </c>
      <c r="D9" s="51" t="s">
        <v>98</v>
      </c>
      <c r="E9" s="140">
        <f>'Todos os indicadores'!E7</f>
        <v>0</v>
      </c>
      <c r="F9" s="140">
        <f>'Todos os indicadores'!F7</f>
        <v>0</v>
      </c>
      <c r="G9" s="140">
        <f>'Todos os indicadores'!G7</f>
        <v>0</v>
      </c>
      <c r="H9" s="140">
        <f>'Todos os indicadores'!H7</f>
        <v>0</v>
      </c>
      <c r="I9" s="46"/>
      <c r="J9" s="46"/>
      <c r="K9" s="46"/>
      <c r="L9" s="136">
        <f t="shared" si="0"/>
        <v>4</v>
      </c>
      <c r="M9" s="137"/>
      <c r="N9" s="137"/>
      <c r="O9" s="137"/>
      <c r="P9" s="138"/>
      <c r="Q9" s="143" t="s">
        <v>305</v>
      </c>
    </row>
    <row r="10" spans="1:17" ht="20.100000000000001" customHeight="1" thickTop="1" thickBot="1" x14ac:dyDescent="0.3"/>
    <row r="11" spans="1:17" ht="20.100000000000001" customHeight="1" thickTop="1" x14ac:dyDescent="0.25">
      <c r="E11" s="87" t="s">
        <v>272</v>
      </c>
      <c r="F11" s="88"/>
      <c r="G11" s="88"/>
      <c r="H11" s="88"/>
      <c r="I11" s="81"/>
      <c r="J11" s="89"/>
      <c r="P11" s="79"/>
    </row>
    <row r="12" spans="1:17" ht="20.100000000000001" customHeight="1" thickBot="1" x14ac:dyDescent="0.3">
      <c r="E12" s="83" t="s">
        <v>273</v>
      </c>
      <c r="F12" s="84"/>
      <c r="G12" s="85"/>
      <c r="H12" s="84"/>
      <c r="I12" s="8"/>
      <c r="J12" s="89"/>
      <c r="P12" s="79"/>
    </row>
    <row r="13" spans="1:17" ht="20.100000000000001" customHeight="1" thickTop="1" x14ac:dyDescent="0.25">
      <c r="P13" s="79"/>
    </row>
    <row r="14" spans="1:17" ht="20.100000000000001" customHeight="1" thickBot="1" x14ac:dyDescent="0.3">
      <c r="E14" s="71" t="s">
        <v>287</v>
      </c>
      <c r="P14" s="79"/>
    </row>
    <row r="15" spans="1:17" ht="20.100000000000001" customHeight="1" thickTop="1" thickBot="1" x14ac:dyDescent="0.3">
      <c r="E15" s="102" t="s">
        <v>285</v>
      </c>
      <c r="F15" s="103"/>
      <c r="G15" s="104"/>
      <c r="H15" s="96" t="s">
        <v>179</v>
      </c>
      <c r="I15" s="93"/>
      <c r="J15" s="94"/>
      <c r="K15" s="94"/>
      <c r="L15" s="90"/>
      <c r="M15" s="94"/>
      <c r="N15" s="94"/>
      <c r="O15" s="94"/>
    </row>
    <row r="16" spans="1:17" ht="20.100000000000001" customHeight="1" thickTop="1" thickBot="1" x14ac:dyDescent="0.3">
      <c r="E16" s="244" t="s">
        <v>303</v>
      </c>
      <c r="F16" s="245"/>
      <c r="G16" s="255" t="s">
        <v>288</v>
      </c>
      <c r="H16" s="256"/>
      <c r="I16" s="256"/>
      <c r="J16" s="256"/>
      <c r="K16" s="257"/>
      <c r="L16" s="256" t="s">
        <v>297</v>
      </c>
      <c r="M16" s="256"/>
      <c r="N16" s="256"/>
      <c r="O16" s="257"/>
    </row>
    <row r="17" spans="1:16" ht="20.100000000000001" customHeight="1" x14ac:dyDescent="0.25">
      <c r="E17" s="246"/>
      <c r="F17" s="247"/>
      <c r="G17" s="250" t="s">
        <v>283</v>
      </c>
      <c r="H17" s="251"/>
      <c r="I17" s="252" t="s">
        <v>286</v>
      </c>
      <c r="J17" s="253"/>
      <c r="K17" s="115" t="s">
        <v>293</v>
      </c>
      <c r="L17" s="250" t="s">
        <v>286</v>
      </c>
      <c r="M17" s="251"/>
      <c r="N17" s="252" t="s">
        <v>284</v>
      </c>
      <c r="O17" s="254"/>
      <c r="P17" s="9"/>
    </row>
    <row r="18" spans="1:16" ht="20.100000000000001" customHeight="1" thickBot="1" x14ac:dyDescent="0.3">
      <c r="E18" s="248"/>
      <c r="F18" s="249"/>
      <c r="G18" s="107" t="s">
        <v>289</v>
      </c>
      <c r="H18" s="110" t="s">
        <v>304</v>
      </c>
      <c r="I18" s="108" t="s">
        <v>290</v>
      </c>
      <c r="J18" s="114" t="s">
        <v>304</v>
      </c>
      <c r="K18" s="116" t="s">
        <v>304</v>
      </c>
      <c r="L18" s="107" t="s">
        <v>290</v>
      </c>
      <c r="M18" s="110" t="s">
        <v>304</v>
      </c>
      <c r="N18" s="108" t="s">
        <v>289</v>
      </c>
      <c r="O18" s="35" t="s">
        <v>304</v>
      </c>
      <c r="P18" s="9"/>
    </row>
    <row r="19" spans="1:16" ht="15.75" thickTop="1" x14ac:dyDescent="0.25">
      <c r="E19" s="242" t="s">
        <v>279</v>
      </c>
      <c r="F19" s="243"/>
      <c r="G19" s="100"/>
      <c r="H19" s="111"/>
      <c r="I19" s="109"/>
      <c r="J19" s="12"/>
      <c r="K19" s="117"/>
      <c r="L19" s="54"/>
      <c r="M19" s="111"/>
      <c r="N19" s="109"/>
      <c r="O19" s="95"/>
      <c r="P19" s="9"/>
    </row>
    <row r="20" spans="1:16" ht="15" x14ac:dyDescent="0.25">
      <c r="E20" s="105" t="s">
        <v>280</v>
      </c>
      <c r="F20" s="106"/>
      <c r="G20" s="52"/>
      <c r="H20" s="112"/>
      <c r="I20" s="97"/>
      <c r="J20" s="55"/>
      <c r="K20" s="118"/>
      <c r="L20" s="98"/>
      <c r="M20" s="112"/>
      <c r="N20" s="42"/>
      <c r="O20" s="91"/>
      <c r="P20" s="9"/>
    </row>
    <row r="21" spans="1:16" ht="34.5" customHeight="1" x14ac:dyDescent="0.25">
      <c r="E21" s="238" t="s">
        <v>292</v>
      </c>
      <c r="F21" s="239"/>
      <c r="G21" s="52"/>
      <c r="H21" s="112"/>
      <c r="I21" s="97"/>
      <c r="J21" s="55"/>
      <c r="K21" s="118"/>
      <c r="L21" s="98"/>
      <c r="M21" s="112"/>
      <c r="N21" s="42"/>
      <c r="O21" s="91"/>
      <c r="P21" s="9"/>
    </row>
    <row r="22" spans="1:16" s="9" customFormat="1" ht="58.5" customHeight="1" thickBot="1" x14ac:dyDescent="0.3">
      <c r="A22" s="2"/>
      <c r="D22" s="1"/>
      <c r="E22" s="240" t="s">
        <v>282</v>
      </c>
      <c r="F22" s="241"/>
      <c r="G22" s="99"/>
      <c r="H22" s="113"/>
      <c r="I22" s="101"/>
      <c r="J22" s="56"/>
      <c r="K22" s="119"/>
      <c r="L22" s="120"/>
      <c r="M22" s="113"/>
      <c r="N22" s="101"/>
      <c r="O22" s="92"/>
    </row>
    <row r="23" spans="1:16" s="9" customFormat="1" ht="58.5" customHeight="1" thickTop="1" thickBot="1" x14ac:dyDescent="0.3">
      <c r="A23" s="2"/>
      <c r="D23" s="1"/>
      <c r="E23" s="123"/>
      <c r="F23" s="123"/>
      <c r="G23" s="86"/>
      <c r="H23" s="31"/>
      <c r="I23" s="31"/>
      <c r="J23" s="31"/>
      <c r="K23" s="31"/>
      <c r="L23" s="122"/>
      <c r="M23" s="31"/>
      <c r="N23" s="31"/>
      <c r="O23" s="31"/>
    </row>
    <row r="24" spans="1:16" s="9" customFormat="1" ht="20.100000000000001" customHeight="1" thickTop="1" x14ac:dyDescent="0.25">
      <c r="A24" s="2"/>
      <c r="D24" s="1"/>
      <c r="E24" s="87" t="s">
        <v>272</v>
      </c>
      <c r="F24" s="88"/>
      <c r="G24" s="88"/>
      <c r="H24" s="88"/>
      <c r="I24" s="81"/>
      <c r="J24" s="89"/>
      <c r="K24" s="1"/>
      <c r="L24" s="73"/>
      <c r="M24" s="1"/>
      <c r="N24" s="1"/>
      <c r="O24" s="1"/>
      <c r="P24" s="1"/>
    </row>
    <row r="25" spans="1:16" s="9" customFormat="1" ht="20.100000000000001" customHeight="1" thickBot="1" x14ac:dyDescent="0.3">
      <c r="A25" s="2"/>
      <c r="D25" s="1"/>
      <c r="E25" s="83" t="s">
        <v>273</v>
      </c>
      <c r="F25" s="84"/>
      <c r="G25" s="85"/>
      <c r="H25" s="84"/>
      <c r="I25" s="8"/>
      <c r="J25" s="89"/>
      <c r="K25" s="1"/>
      <c r="L25" s="73"/>
      <c r="M25" s="1"/>
      <c r="N25" s="1"/>
      <c r="O25" s="1"/>
      <c r="P25" s="1"/>
    </row>
    <row r="26" spans="1:16" s="9" customFormat="1" ht="20.100000000000001" customHeight="1" thickTop="1" x14ac:dyDescent="0.25">
      <c r="A26" s="2"/>
      <c r="D26" s="1"/>
      <c r="E26" s="1"/>
      <c r="F26" s="1"/>
      <c r="H26" s="1"/>
      <c r="I26" s="1"/>
      <c r="J26" s="1"/>
      <c r="K26" s="1"/>
      <c r="L26" s="73"/>
      <c r="M26" s="1"/>
      <c r="N26" s="1"/>
      <c r="O26" s="1"/>
      <c r="P26" s="1"/>
    </row>
    <row r="27" spans="1:16" s="9" customFormat="1" ht="20.100000000000001" customHeight="1" thickBot="1" x14ac:dyDescent="0.3">
      <c r="A27" s="2"/>
      <c r="D27" s="1"/>
      <c r="E27" s="71" t="s">
        <v>287</v>
      </c>
      <c r="F27" s="1"/>
      <c r="H27" s="1"/>
      <c r="I27" s="1"/>
      <c r="J27" s="1"/>
      <c r="K27" s="1"/>
      <c r="L27" s="73"/>
      <c r="M27" s="1"/>
      <c r="N27" s="1"/>
      <c r="O27" s="1"/>
      <c r="P27" s="1"/>
    </row>
    <row r="28" spans="1:16" s="9" customFormat="1" ht="20.100000000000001" customHeight="1" thickTop="1" thickBot="1" x14ac:dyDescent="0.3">
      <c r="A28" s="2"/>
      <c r="D28" s="1"/>
      <c r="E28" s="102" t="s">
        <v>285</v>
      </c>
      <c r="F28" s="103"/>
      <c r="G28" s="104"/>
      <c r="H28" s="96" t="s">
        <v>179</v>
      </c>
      <c r="I28" s="93"/>
      <c r="J28" s="94"/>
      <c r="K28" s="94"/>
      <c r="L28" s="90"/>
      <c r="M28" s="94"/>
      <c r="N28" s="94"/>
      <c r="O28" s="94"/>
      <c r="P28" s="1"/>
    </row>
    <row r="29" spans="1:16" s="9" customFormat="1" ht="20.100000000000001" customHeight="1" thickTop="1" thickBot="1" x14ac:dyDescent="0.3">
      <c r="A29" s="2"/>
      <c r="D29" s="1"/>
      <c r="E29" s="244" t="s">
        <v>303</v>
      </c>
      <c r="F29" s="245"/>
      <c r="G29" s="255" t="s">
        <v>288</v>
      </c>
      <c r="H29" s="256"/>
      <c r="I29" s="256"/>
      <c r="J29" s="256"/>
      <c r="K29" s="257"/>
      <c r="L29" s="256" t="s">
        <v>297</v>
      </c>
      <c r="M29" s="256"/>
      <c r="N29" s="256"/>
      <c r="O29" s="257"/>
      <c r="P29" s="1"/>
    </row>
    <row r="30" spans="1:16" s="9" customFormat="1" ht="20.100000000000001" customHeight="1" x14ac:dyDescent="0.25">
      <c r="A30" s="2"/>
      <c r="D30" s="1"/>
      <c r="E30" s="246"/>
      <c r="F30" s="247"/>
      <c r="G30" s="250" t="s">
        <v>283</v>
      </c>
      <c r="H30" s="251"/>
      <c r="I30" s="252" t="s">
        <v>286</v>
      </c>
      <c r="J30" s="253"/>
      <c r="K30" s="115" t="s">
        <v>293</v>
      </c>
      <c r="L30" s="250" t="s">
        <v>286</v>
      </c>
      <c r="M30" s="251"/>
      <c r="N30" s="252" t="s">
        <v>284</v>
      </c>
      <c r="O30" s="254"/>
      <c r="P30" s="1"/>
    </row>
    <row r="31" spans="1:16" s="9" customFormat="1" ht="20.100000000000001" customHeight="1" thickBot="1" x14ac:dyDescent="0.3">
      <c r="A31" s="2"/>
      <c r="D31" s="1"/>
      <c r="E31" s="248"/>
      <c r="F31" s="249"/>
      <c r="G31" s="107" t="s">
        <v>289</v>
      </c>
      <c r="H31" s="110" t="s">
        <v>304</v>
      </c>
      <c r="I31" s="108" t="s">
        <v>290</v>
      </c>
      <c r="J31" s="114" t="s">
        <v>304</v>
      </c>
      <c r="K31" s="116" t="s">
        <v>304</v>
      </c>
      <c r="L31" s="107" t="s">
        <v>290</v>
      </c>
      <c r="M31" s="110" t="s">
        <v>304</v>
      </c>
      <c r="N31" s="108" t="s">
        <v>289</v>
      </c>
      <c r="O31" s="35" t="s">
        <v>304</v>
      </c>
      <c r="P31" s="1"/>
    </row>
    <row r="32" spans="1:16" s="9" customFormat="1" ht="20.100000000000001" customHeight="1" thickTop="1" x14ac:dyDescent="0.25">
      <c r="A32" s="2"/>
      <c r="D32" s="1"/>
      <c r="E32" s="242" t="s">
        <v>279</v>
      </c>
      <c r="F32" s="243"/>
      <c r="G32" s="100"/>
      <c r="H32" s="111"/>
      <c r="I32" s="109"/>
      <c r="J32" s="12"/>
      <c r="K32" s="117"/>
      <c r="L32" s="54"/>
      <c r="M32" s="111"/>
      <c r="N32" s="109"/>
      <c r="O32" s="95"/>
      <c r="P32" s="1"/>
    </row>
    <row r="33" spans="2:17" s="2" customFormat="1" ht="20.100000000000001" customHeight="1" x14ac:dyDescent="0.25">
      <c r="B33" s="9"/>
      <c r="C33" s="9"/>
      <c r="D33" s="1"/>
      <c r="E33" s="105" t="s">
        <v>280</v>
      </c>
      <c r="F33" s="106"/>
      <c r="G33" s="52"/>
      <c r="H33" s="112"/>
      <c r="I33" s="97"/>
      <c r="J33" s="55"/>
      <c r="K33" s="118"/>
      <c r="L33" s="98"/>
      <c r="M33" s="112"/>
      <c r="N33" s="42"/>
      <c r="O33" s="91"/>
      <c r="P33" s="1"/>
      <c r="Q33" s="9"/>
    </row>
    <row r="34" spans="2:17" s="2" customFormat="1" ht="20.100000000000001" customHeight="1" x14ac:dyDescent="0.25">
      <c r="B34" s="9"/>
      <c r="C34" s="9"/>
      <c r="D34" s="1"/>
      <c r="E34" s="238" t="s">
        <v>292</v>
      </c>
      <c r="F34" s="239"/>
      <c r="G34" s="52"/>
      <c r="H34" s="112"/>
      <c r="I34" s="97"/>
      <c r="J34" s="55"/>
      <c r="K34" s="118"/>
      <c r="L34" s="98"/>
      <c r="M34" s="112"/>
      <c r="N34" s="42"/>
      <c r="O34" s="91"/>
      <c r="P34" s="1"/>
      <c r="Q34" s="9"/>
    </row>
    <row r="35" spans="2:17" s="2" customFormat="1" ht="59.45" customHeight="1" thickBot="1" x14ac:dyDescent="0.3">
      <c r="B35" s="9"/>
      <c r="C35" s="9"/>
      <c r="D35" s="1"/>
      <c r="E35" s="240" t="s">
        <v>282</v>
      </c>
      <c r="F35" s="241"/>
      <c r="G35" s="99"/>
      <c r="H35" s="113"/>
      <c r="I35" s="101"/>
      <c r="J35" s="56"/>
      <c r="K35" s="119"/>
      <c r="L35" s="120"/>
      <c r="M35" s="113"/>
      <c r="N35" s="101"/>
      <c r="O35" s="92"/>
      <c r="P35" s="1"/>
      <c r="Q35" s="9"/>
    </row>
    <row r="36" spans="2:17" s="2" customFormat="1" ht="59.45" customHeight="1" thickTop="1" thickBot="1" x14ac:dyDescent="0.3">
      <c r="B36" s="9"/>
      <c r="C36" s="9"/>
      <c r="D36" s="1"/>
      <c r="E36" s="123"/>
      <c r="F36" s="123"/>
      <c r="G36" s="86"/>
      <c r="H36" s="31"/>
      <c r="I36" s="31"/>
      <c r="J36" s="31"/>
      <c r="K36" s="31"/>
      <c r="L36" s="122"/>
      <c r="M36" s="31"/>
      <c r="N36" s="31"/>
      <c r="O36" s="31"/>
      <c r="P36" s="1"/>
      <c r="Q36" s="9"/>
    </row>
    <row r="37" spans="2:17" s="2" customFormat="1" ht="20.100000000000001" customHeight="1" thickTop="1" x14ac:dyDescent="0.25">
      <c r="B37" s="9"/>
      <c r="C37" s="9"/>
      <c r="D37" s="1"/>
      <c r="E37" s="87" t="s">
        <v>272</v>
      </c>
      <c r="F37" s="88"/>
      <c r="G37" s="88"/>
      <c r="H37" s="88"/>
      <c r="I37" s="81"/>
      <c r="J37" s="89"/>
      <c r="K37" s="1"/>
      <c r="L37" s="73"/>
      <c r="M37" s="1"/>
      <c r="N37" s="1"/>
      <c r="O37" s="1"/>
      <c r="P37" s="1"/>
      <c r="Q37" s="9"/>
    </row>
    <row r="38" spans="2:17" s="2" customFormat="1" ht="20.100000000000001" customHeight="1" thickBot="1" x14ac:dyDescent="0.3">
      <c r="B38" s="9"/>
      <c r="C38" s="9"/>
      <c r="D38" s="1"/>
      <c r="E38" s="83" t="s">
        <v>273</v>
      </c>
      <c r="F38" s="84"/>
      <c r="G38" s="85"/>
      <c r="H38" s="84"/>
      <c r="I38" s="8"/>
      <c r="J38" s="89"/>
      <c r="K38" s="1"/>
      <c r="L38" s="73"/>
      <c r="M38" s="1"/>
      <c r="N38" s="1"/>
      <c r="O38" s="1"/>
      <c r="P38" s="1"/>
      <c r="Q38" s="9"/>
    </row>
    <row r="39" spans="2:17" s="2" customFormat="1" ht="20.100000000000001" customHeight="1" thickTop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2:17" s="2" customFormat="1" ht="20.100000000000001" customHeight="1" thickBot="1" x14ac:dyDescent="0.3">
      <c r="B40" s="9"/>
      <c r="C40" s="9"/>
      <c r="D40" s="1"/>
      <c r="E40" s="71" t="s">
        <v>287</v>
      </c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2:17" s="2" customFormat="1" ht="20.100000000000001" customHeight="1" thickTop="1" thickBot="1" x14ac:dyDescent="0.3">
      <c r="B41" s="9"/>
      <c r="C41" s="9"/>
      <c r="D41" s="1"/>
      <c r="E41" s="102" t="s">
        <v>285</v>
      </c>
      <c r="F41" s="103"/>
      <c r="G41" s="104"/>
      <c r="H41" s="96" t="s">
        <v>179</v>
      </c>
      <c r="I41" s="93"/>
      <c r="J41" s="94"/>
      <c r="K41" s="94"/>
      <c r="L41" s="90"/>
      <c r="M41" s="94"/>
      <c r="N41" s="94"/>
      <c r="O41" s="94"/>
      <c r="P41" s="1"/>
      <c r="Q41" s="9"/>
    </row>
    <row r="42" spans="2:17" s="2" customFormat="1" ht="20.100000000000001" customHeight="1" thickTop="1" thickBot="1" x14ac:dyDescent="0.3">
      <c r="B42" s="9"/>
      <c r="C42" s="9"/>
      <c r="D42" s="1"/>
      <c r="E42" s="244" t="s">
        <v>303</v>
      </c>
      <c r="F42" s="245"/>
      <c r="G42" s="255" t="s">
        <v>288</v>
      </c>
      <c r="H42" s="256"/>
      <c r="I42" s="256"/>
      <c r="J42" s="256"/>
      <c r="K42" s="257"/>
      <c r="L42" s="256" t="s">
        <v>297</v>
      </c>
      <c r="M42" s="256"/>
      <c r="N42" s="256"/>
      <c r="O42" s="257"/>
      <c r="P42" s="1"/>
      <c r="Q42" s="9"/>
    </row>
    <row r="43" spans="2:17" s="2" customFormat="1" ht="20.100000000000001" customHeight="1" x14ac:dyDescent="0.25">
      <c r="B43" s="9"/>
      <c r="C43" s="9"/>
      <c r="D43" s="1"/>
      <c r="E43" s="246"/>
      <c r="F43" s="247"/>
      <c r="G43" s="250" t="s">
        <v>283</v>
      </c>
      <c r="H43" s="251"/>
      <c r="I43" s="252" t="s">
        <v>286</v>
      </c>
      <c r="J43" s="253"/>
      <c r="K43" s="115" t="s">
        <v>293</v>
      </c>
      <c r="L43" s="250" t="s">
        <v>286</v>
      </c>
      <c r="M43" s="251"/>
      <c r="N43" s="252" t="s">
        <v>284</v>
      </c>
      <c r="O43" s="254"/>
      <c r="P43" s="1"/>
      <c r="Q43" s="9"/>
    </row>
    <row r="44" spans="2:17" s="2" customFormat="1" ht="20.100000000000001" customHeight="1" thickBot="1" x14ac:dyDescent="0.3">
      <c r="B44" s="9"/>
      <c r="C44" s="9"/>
      <c r="D44" s="1"/>
      <c r="E44" s="248"/>
      <c r="F44" s="249"/>
      <c r="G44" s="107" t="s">
        <v>289</v>
      </c>
      <c r="H44" s="110" t="s">
        <v>304</v>
      </c>
      <c r="I44" s="108" t="s">
        <v>290</v>
      </c>
      <c r="J44" s="114" t="s">
        <v>304</v>
      </c>
      <c r="K44" s="116" t="s">
        <v>304</v>
      </c>
      <c r="L44" s="107" t="s">
        <v>290</v>
      </c>
      <c r="M44" s="110" t="s">
        <v>304</v>
      </c>
      <c r="N44" s="108" t="s">
        <v>289</v>
      </c>
      <c r="O44" s="35" t="s">
        <v>304</v>
      </c>
      <c r="P44" s="1"/>
      <c r="Q44" s="9"/>
    </row>
    <row r="45" spans="2:17" s="2" customFormat="1" ht="20.100000000000001" customHeight="1" thickTop="1" x14ac:dyDescent="0.25">
      <c r="B45" s="9"/>
      <c r="C45" s="9"/>
      <c r="D45" s="1"/>
      <c r="E45" s="242" t="s">
        <v>279</v>
      </c>
      <c r="F45" s="243"/>
      <c r="G45" s="100"/>
      <c r="H45" s="111"/>
      <c r="I45" s="109"/>
      <c r="J45" s="12"/>
      <c r="K45" s="117"/>
      <c r="L45" s="54"/>
      <c r="M45" s="111"/>
      <c r="N45" s="109"/>
      <c r="O45" s="95"/>
      <c r="P45" s="1"/>
      <c r="Q45" s="9"/>
    </row>
    <row r="46" spans="2:17" s="2" customFormat="1" ht="20.100000000000001" customHeight="1" x14ac:dyDescent="0.25">
      <c r="B46" s="9"/>
      <c r="C46" s="9"/>
      <c r="D46" s="1"/>
      <c r="E46" s="105" t="s">
        <v>280</v>
      </c>
      <c r="F46" s="106"/>
      <c r="G46" s="52"/>
      <c r="H46" s="112"/>
      <c r="I46" s="97"/>
      <c r="J46" s="55"/>
      <c r="K46" s="118"/>
      <c r="L46" s="98"/>
      <c r="M46" s="112"/>
      <c r="N46" s="42"/>
      <c r="O46" s="91"/>
      <c r="P46" s="1"/>
      <c r="Q46" s="9"/>
    </row>
    <row r="47" spans="2:17" s="2" customFormat="1" ht="20.100000000000001" customHeight="1" x14ac:dyDescent="0.25">
      <c r="B47" s="9"/>
      <c r="C47" s="9"/>
      <c r="D47" s="1"/>
      <c r="E47" s="238" t="s">
        <v>292</v>
      </c>
      <c r="F47" s="239"/>
      <c r="G47" s="52"/>
      <c r="H47" s="112"/>
      <c r="I47" s="97"/>
      <c r="J47" s="55"/>
      <c r="K47" s="118"/>
      <c r="L47" s="98"/>
      <c r="M47" s="112"/>
      <c r="N47" s="42"/>
      <c r="O47" s="91"/>
      <c r="P47" s="1"/>
      <c r="Q47" s="9"/>
    </row>
    <row r="48" spans="2:17" s="2" customFormat="1" ht="59.45" customHeight="1" thickBot="1" x14ac:dyDescent="0.3">
      <c r="B48" s="9"/>
      <c r="C48" s="9"/>
      <c r="D48" s="1"/>
      <c r="E48" s="240" t="s">
        <v>282</v>
      </c>
      <c r="F48" s="241"/>
      <c r="G48" s="99"/>
      <c r="H48" s="113"/>
      <c r="I48" s="101"/>
      <c r="J48" s="56"/>
      <c r="K48" s="119"/>
      <c r="L48" s="120"/>
      <c r="M48" s="113"/>
      <c r="N48" s="101"/>
      <c r="O48" s="92"/>
      <c r="P48" s="1"/>
      <c r="Q48" s="9"/>
    </row>
    <row r="49" spans="2:17" s="2" customFormat="1" ht="20.100000000000001" customHeight="1" thickTop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  <row r="54" spans="2:17" s="2" customFormat="1" ht="20.100000000000001" customHeight="1" x14ac:dyDescent="0.25">
      <c r="B54" s="9"/>
      <c r="C54" s="9"/>
      <c r="D54" s="1"/>
      <c r="E54" s="1"/>
      <c r="F54" s="1"/>
      <c r="G54" s="9"/>
      <c r="H54" s="1"/>
      <c r="I54" s="1"/>
      <c r="J54" s="1"/>
      <c r="K54" s="1"/>
      <c r="L54" s="73"/>
      <c r="M54" s="1"/>
      <c r="N54" s="1"/>
      <c r="O54" s="1"/>
      <c r="P54" s="1"/>
      <c r="Q54" s="9"/>
    </row>
    <row r="55" spans="2:17" s="2" customFormat="1" ht="20.100000000000001" customHeight="1" x14ac:dyDescent="0.25">
      <c r="B55" s="9"/>
      <c r="C55" s="9"/>
      <c r="D55" s="1"/>
      <c r="E55" s="1"/>
      <c r="F55" s="1"/>
      <c r="G55" s="9"/>
      <c r="H55" s="1"/>
      <c r="I55" s="1"/>
      <c r="J55" s="1"/>
      <c r="K55" s="1"/>
      <c r="L55" s="73"/>
      <c r="M55" s="1"/>
      <c r="N55" s="1"/>
      <c r="O55" s="1"/>
      <c r="P55" s="1"/>
      <c r="Q55" s="9"/>
    </row>
    <row r="56" spans="2:17" s="2" customFormat="1" ht="20.100000000000001" customHeight="1" x14ac:dyDescent="0.25">
      <c r="B56" s="9"/>
      <c r="C56" s="9"/>
      <c r="D56" s="1"/>
      <c r="E56" s="1"/>
      <c r="F56" s="1"/>
      <c r="G56" s="9"/>
      <c r="H56" s="1"/>
      <c r="I56" s="1"/>
      <c r="J56" s="1"/>
      <c r="K56" s="1"/>
      <c r="L56" s="73"/>
      <c r="M56" s="1"/>
      <c r="N56" s="1"/>
      <c r="O56" s="1"/>
      <c r="P56" s="1"/>
      <c r="Q56" s="9"/>
    </row>
    <row r="57" spans="2:17" s="2" customFormat="1" ht="20.100000000000001" customHeight="1" x14ac:dyDescent="0.25">
      <c r="B57" s="9"/>
      <c r="C57" s="9"/>
      <c r="D57" s="1"/>
      <c r="E57" s="1"/>
      <c r="F57" s="1"/>
      <c r="G57" s="9"/>
      <c r="H57" s="1"/>
      <c r="I57" s="1"/>
      <c r="J57" s="1"/>
      <c r="K57" s="1"/>
      <c r="L57" s="73"/>
      <c r="M57" s="1"/>
      <c r="N57" s="1"/>
      <c r="O57" s="1"/>
      <c r="P57" s="1"/>
      <c r="Q57" s="9"/>
    </row>
    <row r="58" spans="2:17" s="2" customFormat="1" ht="20.100000000000001" customHeight="1" x14ac:dyDescent="0.25">
      <c r="B58" s="9"/>
      <c r="C58" s="9"/>
      <c r="D58" s="1"/>
      <c r="E58" s="1"/>
      <c r="F58" s="1"/>
      <c r="G58" s="9"/>
      <c r="H58" s="1"/>
      <c r="I58" s="1"/>
      <c r="J58" s="1"/>
      <c r="K58" s="1"/>
      <c r="L58" s="73"/>
      <c r="M58" s="1"/>
      <c r="N58" s="1"/>
      <c r="O58" s="1"/>
      <c r="P58" s="1"/>
      <c r="Q58" s="9"/>
    </row>
    <row r="59" spans="2:17" s="2" customFormat="1" ht="20.100000000000001" customHeight="1" x14ac:dyDescent="0.25">
      <c r="B59" s="9"/>
      <c r="C59" s="9"/>
      <c r="D59" s="1"/>
      <c r="E59" s="1"/>
      <c r="F59" s="1"/>
      <c r="G59" s="9"/>
      <c r="H59" s="1"/>
      <c r="I59" s="1"/>
      <c r="J59" s="1"/>
      <c r="K59" s="1"/>
      <c r="L59" s="73"/>
      <c r="M59" s="1"/>
      <c r="N59" s="1"/>
      <c r="O59" s="1"/>
      <c r="P59" s="1"/>
      <c r="Q59" s="9"/>
    </row>
    <row r="60" spans="2:17" s="2" customFormat="1" ht="20.100000000000001" customHeight="1" x14ac:dyDescent="0.25">
      <c r="B60" s="9"/>
      <c r="C60" s="9"/>
      <c r="D60" s="1"/>
      <c r="E60" s="1"/>
      <c r="F60" s="1"/>
      <c r="G60" s="9"/>
      <c r="H60" s="1"/>
      <c r="I60" s="1"/>
      <c r="J60" s="1"/>
      <c r="K60" s="1"/>
      <c r="L60" s="73"/>
      <c r="M60" s="1"/>
      <c r="N60" s="1"/>
      <c r="O60" s="1"/>
      <c r="P60" s="1"/>
      <c r="Q60" s="9"/>
    </row>
    <row r="61" spans="2:17" s="2" customFormat="1" ht="20.100000000000001" customHeight="1" x14ac:dyDescent="0.25">
      <c r="B61" s="9"/>
      <c r="C61" s="9"/>
      <c r="D61" s="1"/>
      <c r="E61" s="1"/>
      <c r="F61" s="1"/>
      <c r="G61" s="9"/>
      <c r="H61" s="1"/>
      <c r="I61" s="1"/>
      <c r="J61" s="1"/>
      <c r="K61" s="1"/>
      <c r="L61" s="73"/>
      <c r="M61" s="1"/>
      <c r="N61" s="1"/>
      <c r="O61" s="1"/>
      <c r="P61" s="1"/>
      <c r="Q61" s="9"/>
    </row>
    <row r="62" spans="2:17" s="2" customFormat="1" ht="20.100000000000001" customHeight="1" x14ac:dyDescent="0.25">
      <c r="B62" s="9"/>
      <c r="C62" s="9"/>
      <c r="D62" s="1"/>
      <c r="E62" s="1"/>
      <c r="F62" s="1"/>
      <c r="G62" s="9"/>
      <c r="H62" s="1"/>
      <c r="I62" s="1"/>
      <c r="J62" s="1"/>
      <c r="K62" s="1"/>
      <c r="L62" s="73"/>
      <c r="M62" s="1"/>
      <c r="N62" s="1"/>
      <c r="O62" s="1"/>
      <c r="P62" s="1"/>
      <c r="Q62" s="9"/>
    </row>
    <row r="63" spans="2:17" s="2" customFormat="1" ht="20.100000000000001" customHeight="1" x14ac:dyDescent="0.25">
      <c r="B63" s="9"/>
      <c r="C63" s="9"/>
      <c r="D63" s="1"/>
      <c r="E63" s="1"/>
      <c r="F63" s="1"/>
      <c r="G63" s="9"/>
      <c r="H63" s="1"/>
      <c r="I63" s="1"/>
      <c r="J63" s="1"/>
      <c r="K63" s="1"/>
      <c r="L63" s="73"/>
      <c r="M63" s="1"/>
      <c r="N63" s="1"/>
      <c r="O63" s="1"/>
      <c r="P63" s="1"/>
      <c r="Q63" s="9"/>
    </row>
    <row r="64" spans="2:17" s="2" customFormat="1" ht="20.100000000000001" customHeight="1" x14ac:dyDescent="0.25">
      <c r="B64" s="9"/>
      <c r="C64" s="9"/>
      <c r="D64" s="1"/>
      <c r="E64" s="1"/>
      <c r="F64" s="1"/>
      <c r="G64" s="9"/>
      <c r="H64" s="1"/>
      <c r="I64" s="1"/>
      <c r="J64" s="1"/>
      <c r="K64" s="1"/>
      <c r="L64" s="73"/>
      <c r="M64" s="1"/>
      <c r="N64" s="1"/>
      <c r="O64" s="1"/>
      <c r="P64" s="1"/>
      <c r="Q64" s="9"/>
    </row>
    <row r="65" spans="2:17" s="2" customFormat="1" ht="20.100000000000001" customHeight="1" x14ac:dyDescent="0.25">
      <c r="B65" s="9"/>
      <c r="C65" s="9"/>
      <c r="D65" s="1"/>
      <c r="E65" s="1"/>
      <c r="F65" s="1"/>
      <c r="G65" s="9"/>
      <c r="H65" s="1"/>
      <c r="I65" s="1"/>
      <c r="J65" s="1"/>
      <c r="K65" s="1"/>
      <c r="L65" s="73"/>
      <c r="M65" s="1"/>
      <c r="N65" s="1"/>
      <c r="O65" s="1"/>
      <c r="P65" s="1"/>
      <c r="Q65" s="9"/>
    </row>
    <row r="66" spans="2:17" s="2" customFormat="1" ht="20.100000000000001" customHeight="1" x14ac:dyDescent="0.25">
      <c r="B66" s="9"/>
      <c r="C66" s="9"/>
      <c r="D66" s="1"/>
      <c r="E66" s="1"/>
      <c r="F66" s="1"/>
      <c r="G66" s="9"/>
      <c r="H66" s="1"/>
      <c r="I66" s="1"/>
      <c r="J66" s="1"/>
      <c r="K66" s="1"/>
      <c r="L66" s="73"/>
      <c r="M66" s="1"/>
      <c r="N66" s="1"/>
      <c r="O66" s="1"/>
      <c r="P66" s="1"/>
      <c r="Q66" s="9"/>
    </row>
    <row r="67" spans="2:17" s="2" customFormat="1" ht="20.100000000000001" customHeight="1" x14ac:dyDescent="0.25">
      <c r="B67" s="9"/>
      <c r="C67" s="9"/>
      <c r="D67" s="1"/>
      <c r="E67" s="1"/>
      <c r="F67" s="1"/>
      <c r="G67" s="9"/>
      <c r="H67" s="1"/>
      <c r="I67" s="1"/>
      <c r="J67" s="1"/>
      <c r="K67" s="1"/>
      <c r="L67" s="73"/>
      <c r="M67" s="1"/>
      <c r="N67" s="1"/>
      <c r="O67" s="1"/>
      <c r="P67" s="1"/>
      <c r="Q67" s="9"/>
    </row>
    <row r="68" spans="2:17" s="2" customFormat="1" ht="20.100000000000001" customHeight="1" x14ac:dyDescent="0.25">
      <c r="B68" s="9"/>
      <c r="C68" s="9"/>
      <c r="D68" s="1"/>
      <c r="E68" s="1"/>
      <c r="F68" s="1"/>
      <c r="G68" s="9"/>
      <c r="H68" s="1"/>
      <c r="I68" s="1"/>
      <c r="J68" s="1"/>
      <c r="K68" s="1"/>
      <c r="L68" s="73"/>
      <c r="M68" s="1"/>
      <c r="N68" s="1"/>
      <c r="O68" s="1"/>
      <c r="P68" s="1"/>
      <c r="Q68" s="9"/>
    </row>
    <row r="69" spans="2:17" s="2" customFormat="1" ht="20.100000000000001" customHeight="1" x14ac:dyDescent="0.25">
      <c r="B69" s="9"/>
      <c r="C69" s="9"/>
      <c r="D69" s="1"/>
      <c r="E69" s="1"/>
      <c r="F69" s="1"/>
      <c r="G69" s="9"/>
      <c r="H69" s="1"/>
      <c r="I69" s="1"/>
      <c r="J69" s="1"/>
      <c r="K69" s="1"/>
      <c r="L69" s="73"/>
      <c r="M69" s="1"/>
      <c r="N69" s="1"/>
      <c r="O69" s="1"/>
      <c r="P69" s="1"/>
      <c r="Q69" s="9"/>
    </row>
    <row r="70" spans="2:17" s="2" customFormat="1" ht="20.100000000000001" customHeight="1" x14ac:dyDescent="0.25">
      <c r="B70" s="9"/>
      <c r="C70" s="9"/>
      <c r="D70" s="1"/>
      <c r="E70" s="1"/>
      <c r="F70" s="1"/>
      <c r="G70" s="9"/>
      <c r="H70" s="1"/>
      <c r="I70" s="1"/>
      <c r="J70" s="1"/>
      <c r="K70" s="1"/>
      <c r="L70" s="73"/>
      <c r="M70" s="1"/>
      <c r="N70" s="1"/>
      <c r="O70" s="1"/>
      <c r="P70" s="1"/>
      <c r="Q70" s="9"/>
    </row>
    <row r="71" spans="2:17" s="2" customFormat="1" ht="20.100000000000001" customHeight="1" x14ac:dyDescent="0.25">
      <c r="B71" s="9"/>
      <c r="C71" s="9"/>
      <c r="D71" s="1"/>
      <c r="E71" s="1"/>
      <c r="F71" s="1"/>
      <c r="G71" s="9"/>
      <c r="H71" s="1"/>
      <c r="I71" s="1"/>
      <c r="J71" s="1"/>
      <c r="K71" s="1"/>
      <c r="L71" s="73"/>
      <c r="M71" s="1"/>
      <c r="N71" s="1"/>
      <c r="O71" s="1"/>
      <c r="P71" s="1"/>
      <c r="Q71" s="9"/>
    </row>
    <row r="72" spans="2:17" s="2" customFormat="1" ht="20.100000000000001" customHeight="1" x14ac:dyDescent="0.25">
      <c r="B72" s="9"/>
      <c r="C72" s="9"/>
      <c r="D72" s="1"/>
      <c r="E72" s="1"/>
      <c r="F72" s="1"/>
      <c r="G72" s="9"/>
      <c r="H72" s="1"/>
      <c r="I72" s="1"/>
      <c r="J72" s="1"/>
      <c r="K72" s="1"/>
      <c r="L72" s="73"/>
      <c r="M72" s="1"/>
      <c r="N72" s="1"/>
      <c r="O72" s="1"/>
      <c r="P72" s="1"/>
      <c r="Q72" s="9"/>
    </row>
    <row r="73" spans="2:17" s="2" customFormat="1" ht="20.100000000000001" customHeight="1" x14ac:dyDescent="0.25">
      <c r="B73" s="9"/>
      <c r="C73" s="9"/>
      <c r="D73" s="1"/>
      <c r="E73" s="1"/>
      <c r="F73" s="1"/>
      <c r="G73" s="9"/>
      <c r="H73" s="1"/>
      <c r="I73" s="1"/>
      <c r="J73" s="1"/>
      <c r="K73" s="1"/>
      <c r="L73" s="73"/>
      <c r="M73" s="1"/>
      <c r="N73" s="1"/>
      <c r="O73" s="1"/>
      <c r="P73" s="1"/>
      <c r="Q73" s="9"/>
    </row>
    <row r="74" spans="2:17" s="2" customFormat="1" ht="20.100000000000001" customHeight="1" x14ac:dyDescent="0.25">
      <c r="B74" s="9"/>
      <c r="C74" s="9"/>
      <c r="D74" s="1"/>
      <c r="E74" s="1"/>
      <c r="F74" s="1"/>
      <c r="G74" s="9"/>
      <c r="H74" s="1"/>
      <c r="I74" s="1"/>
      <c r="J74" s="1"/>
      <c r="K74" s="1"/>
      <c r="L74" s="73"/>
      <c r="M74" s="1"/>
      <c r="N74" s="1"/>
      <c r="O74" s="1"/>
      <c r="P74" s="1"/>
      <c r="Q74" s="9"/>
    </row>
    <row r="75" spans="2:17" s="2" customFormat="1" ht="20.100000000000001" customHeight="1" x14ac:dyDescent="0.25">
      <c r="B75" s="9"/>
      <c r="C75" s="9"/>
      <c r="D75" s="1"/>
      <c r="E75" s="1"/>
      <c r="F75" s="1"/>
      <c r="G75" s="9"/>
      <c r="H75" s="1"/>
      <c r="I75" s="1"/>
      <c r="J75" s="1"/>
      <c r="K75" s="1"/>
      <c r="L75" s="73"/>
      <c r="M75" s="1"/>
      <c r="N75" s="1"/>
      <c r="O75" s="1"/>
      <c r="P75" s="1"/>
      <c r="Q75" s="9"/>
    </row>
    <row r="76" spans="2:17" s="2" customFormat="1" ht="20.100000000000001" customHeight="1" x14ac:dyDescent="0.25">
      <c r="B76" s="9"/>
      <c r="C76" s="9"/>
      <c r="D76" s="1"/>
      <c r="E76" s="1"/>
      <c r="F76" s="1"/>
      <c r="G76" s="9"/>
      <c r="H76" s="1"/>
      <c r="I76" s="1"/>
      <c r="J76" s="1"/>
      <c r="K76" s="1"/>
      <c r="L76" s="73"/>
      <c r="M76" s="1"/>
      <c r="N76" s="1"/>
      <c r="O76" s="1"/>
      <c r="P76" s="1"/>
      <c r="Q76" s="9"/>
    </row>
    <row r="77" spans="2:17" s="2" customFormat="1" ht="20.100000000000001" customHeight="1" x14ac:dyDescent="0.25">
      <c r="B77" s="9"/>
      <c r="C77" s="9"/>
      <c r="D77" s="1"/>
      <c r="E77" s="1"/>
      <c r="F77" s="1"/>
      <c r="G77" s="9"/>
      <c r="H77" s="1"/>
      <c r="I77" s="1"/>
      <c r="J77" s="1"/>
      <c r="K77" s="1"/>
      <c r="L77" s="73"/>
      <c r="M77" s="1"/>
      <c r="N77" s="1"/>
      <c r="O77" s="1"/>
      <c r="P77" s="1"/>
      <c r="Q77" s="9"/>
    </row>
    <row r="78" spans="2:17" s="2" customFormat="1" ht="20.100000000000001" customHeight="1" x14ac:dyDescent="0.25">
      <c r="B78" s="9"/>
      <c r="C78" s="9"/>
      <c r="D78" s="1"/>
      <c r="E78" s="1"/>
      <c r="F78" s="1"/>
      <c r="G78" s="9"/>
      <c r="H78" s="1"/>
      <c r="I78" s="1"/>
      <c r="J78" s="1"/>
      <c r="K78" s="1"/>
      <c r="L78" s="73"/>
      <c r="M78" s="1"/>
      <c r="N78" s="1"/>
      <c r="O78" s="1"/>
      <c r="P78" s="1"/>
      <c r="Q78" s="9"/>
    </row>
    <row r="79" spans="2:17" s="2" customFormat="1" ht="20.100000000000001" customHeight="1" x14ac:dyDescent="0.25">
      <c r="B79" s="9"/>
      <c r="C79" s="9"/>
      <c r="D79" s="1"/>
      <c r="E79" s="1"/>
      <c r="F79" s="1"/>
      <c r="G79" s="9"/>
      <c r="H79" s="1"/>
      <c r="I79" s="1"/>
      <c r="J79" s="1"/>
      <c r="K79" s="1"/>
      <c r="L79" s="73"/>
      <c r="M79" s="1"/>
      <c r="N79" s="1"/>
      <c r="O79" s="1"/>
      <c r="P79" s="1"/>
      <c r="Q79" s="9"/>
    </row>
    <row r="80" spans="2:17" s="2" customFormat="1" ht="20.100000000000001" customHeight="1" x14ac:dyDescent="0.25">
      <c r="B80" s="9"/>
      <c r="C80" s="9"/>
      <c r="D80" s="1"/>
      <c r="E80" s="1"/>
      <c r="F80" s="1"/>
      <c r="G80" s="9"/>
      <c r="H80" s="1"/>
      <c r="I80" s="1"/>
      <c r="J80" s="1"/>
      <c r="K80" s="1"/>
      <c r="L80" s="73"/>
      <c r="M80" s="1"/>
      <c r="N80" s="1"/>
      <c r="O80" s="1"/>
      <c r="P80" s="1"/>
      <c r="Q80" s="9"/>
    </row>
    <row r="81" spans="2:17" s="2" customFormat="1" ht="20.100000000000001" customHeight="1" x14ac:dyDescent="0.25">
      <c r="B81" s="9"/>
      <c r="C81" s="9"/>
      <c r="D81" s="1"/>
      <c r="E81" s="1"/>
      <c r="F81" s="1"/>
      <c r="G81" s="9"/>
      <c r="H81" s="1"/>
      <c r="I81" s="1"/>
      <c r="J81" s="1"/>
      <c r="K81" s="1"/>
      <c r="L81" s="73"/>
      <c r="M81" s="1"/>
      <c r="N81" s="1"/>
      <c r="O81" s="1"/>
      <c r="P81" s="1"/>
      <c r="Q81" s="9"/>
    </row>
    <row r="82" spans="2:17" s="2" customFormat="1" ht="20.100000000000001" customHeight="1" x14ac:dyDescent="0.25">
      <c r="B82" s="9"/>
      <c r="C82" s="9"/>
      <c r="D82" s="1"/>
      <c r="E82" s="1"/>
      <c r="F82" s="1"/>
      <c r="G82" s="9"/>
      <c r="H82" s="1"/>
      <c r="I82" s="1"/>
      <c r="J82" s="1"/>
      <c r="K82" s="1"/>
      <c r="L82" s="73"/>
      <c r="M82" s="1"/>
      <c r="N82" s="1"/>
      <c r="O82" s="1"/>
      <c r="P82" s="1"/>
      <c r="Q82" s="9"/>
    </row>
    <row r="83" spans="2:17" s="2" customFormat="1" ht="20.100000000000001" customHeight="1" x14ac:dyDescent="0.25">
      <c r="B83" s="9"/>
      <c r="C83" s="9"/>
      <c r="D83" s="1"/>
      <c r="E83" s="1"/>
      <c r="F83" s="1"/>
      <c r="G83" s="9"/>
      <c r="H83" s="1"/>
      <c r="I83" s="1"/>
      <c r="J83" s="1"/>
      <c r="K83" s="1"/>
      <c r="L83" s="73"/>
      <c r="M83" s="1"/>
      <c r="N83" s="1"/>
      <c r="O83" s="1"/>
      <c r="P83" s="1"/>
      <c r="Q83" s="9"/>
    </row>
    <row r="84" spans="2:17" s="2" customFormat="1" ht="20.100000000000001" customHeight="1" x14ac:dyDescent="0.25">
      <c r="B84" s="9"/>
      <c r="C84" s="9"/>
      <c r="D84" s="1"/>
      <c r="E84" s="1"/>
      <c r="F84" s="1"/>
      <c r="G84" s="9"/>
      <c r="H84" s="1"/>
      <c r="I84" s="1"/>
      <c r="J84" s="1"/>
      <c r="K84" s="1"/>
      <c r="L84" s="73"/>
      <c r="M84" s="1"/>
      <c r="N84" s="1"/>
      <c r="O84" s="1"/>
      <c r="P84" s="1"/>
      <c r="Q84" s="9"/>
    </row>
    <row r="85" spans="2:17" s="2" customFormat="1" ht="20.100000000000001" customHeight="1" x14ac:dyDescent="0.25">
      <c r="B85" s="9"/>
      <c r="C85" s="9"/>
      <c r="D85" s="1"/>
      <c r="E85" s="1"/>
      <c r="F85" s="1"/>
      <c r="G85" s="9"/>
      <c r="H85" s="1"/>
      <c r="I85" s="1"/>
      <c r="J85" s="1"/>
      <c r="K85" s="1"/>
      <c r="L85" s="73"/>
      <c r="M85" s="1"/>
      <c r="N85" s="1"/>
      <c r="O85" s="1"/>
      <c r="P85" s="1"/>
      <c r="Q85" s="9"/>
    </row>
    <row r="86" spans="2:17" s="2" customFormat="1" ht="20.100000000000001" customHeight="1" x14ac:dyDescent="0.25">
      <c r="B86" s="9"/>
      <c r="C86" s="9"/>
      <c r="D86" s="1"/>
      <c r="E86" s="1"/>
      <c r="F86" s="1"/>
      <c r="G86" s="9"/>
      <c r="H86" s="1"/>
      <c r="I86" s="1"/>
      <c r="J86" s="1"/>
      <c r="K86" s="1"/>
      <c r="L86" s="73"/>
      <c r="M86" s="1"/>
      <c r="N86" s="1"/>
      <c r="O86" s="1"/>
      <c r="P86" s="1"/>
      <c r="Q86" s="9"/>
    </row>
    <row r="87" spans="2:17" s="2" customFormat="1" ht="20.100000000000001" customHeight="1" x14ac:dyDescent="0.25">
      <c r="B87" s="9"/>
      <c r="C87" s="9"/>
      <c r="D87" s="1"/>
      <c r="E87" s="1"/>
      <c r="F87" s="1"/>
      <c r="G87" s="9"/>
      <c r="H87" s="1"/>
      <c r="I87" s="1"/>
      <c r="J87" s="1"/>
      <c r="K87" s="1"/>
      <c r="L87" s="73"/>
      <c r="M87" s="1"/>
      <c r="N87" s="1"/>
      <c r="O87" s="1"/>
      <c r="P87" s="1"/>
      <c r="Q87" s="9"/>
    </row>
    <row r="88" spans="2:17" s="2" customFormat="1" ht="20.100000000000001" customHeight="1" x14ac:dyDescent="0.25">
      <c r="B88" s="9"/>
      <c r="C88" s="9"/>
      <c r="D88" s="1"/>
      <c r="E88" s="1"/>
      <c r="F88" s="1"/>
      <c r="G88" s="9"/>
      <c r="H88" s="1"/>
      <c r="I88" s="1"/>
      <c r="J88" s="1"/>
      <c r="K88" s="1"/>
      <c r="L88" s="73"/>
      <c r="M88" s="1"/>
      <c r="N88" s="1"/>
      <c r="O88" s="1"/>
      <c r="P88" s="1"/>
      <c r="Q88" s="9"/>
    </row>
    <row r="89" spans="2:17" s="2" customFormat="1" ht="20.100000000000001" customHeight="1" x14ac:dyDescent="0.25">
      <c r="B89" s="9"/>
      <c r="C89" s="9"/>
      <c r="D89" s="1"/>
      <c r="E89" s="1"/>
      <c r="F89" s="1"/>
      <c r="G89" s="9"/>
      <c r="H89" s="1"/>
      <c r="I89" s="1"/>
      <c r="J89" s="1"/>
      <c r="K89" s="1"/>
      <c r="L89" s="73"/>
      <c r="M89" s="1"/>
      <c r="N89" s="1"/>
      <c r="O89" s="1"/>
      <c r="P89" s="1"/>
      <c r="Q89" s="9"/>
    </row>
    <row r="90" spans="2:17" s="2" customFormat="1" ht="20.100000000000001" customHeight="1" x14ac:dyDescent="0.25">
      <c r="B90" s="9"/>
      <c r="C90" s="9"/>
      <c r="D90" s="1"/>
      <c r="E90" s="1"/>
      <c r="F90" s="1"/>
      <c r="G90" s="9"/>
      <c r="H90" s="1"/>
      <c r="I90" s="1"/>
      <c r="J90" s="1"/>
      <c r="K90" s="1"/>
      <c r="L90" s="73"/>
      <c r="M90" s="1"/>
      <c r="N90" s="1"/>
      <c r="O90" s="1"/>
      <c r="P90" s="1"/>
      <c r="Q90" s="9"/>
    </row>
    <row r="91" spans="2:17" s="2" customFormat="1" ht="20.100000000000001" customHeight="1" x14ac:dyDescent="0.25">
      <c r="B91" s="9"/>
      <c r="C91" s="9"/>
      <c r="D91" s="1"/>
      <c r="E91" s="1"/>
      <c r="F91" s="1"/>
      <c r="G91" s="9"/>
      <c r="H91" s="1"/>
      <c r="I91" s="1"/>
      <c r="J91" s="1"/>
      <c r="K91" s="1"/>
      <c r="L91" s="73"/>
      <c r="M91" s="1"/>
      <c r="N91" s="1"/>
      <c r="O91" s="1"/>
      <c r="P91" s="1"/>
      <c r="Q91" s="9"/>
    </row>
    <row r="92" spans="2:17" s="2" customFormat="1" ht="20.100000000000001" customHeight="1" x14ac:dyDescent="0.25">
      <c r="B92" s="9"/>
      <c r="C92" s="9"/>
      <c r="D92" s="1"/>
      <c r="E92" s="1"/>
      <c r="F92" s="1"/>
      <c r="G92" s="9"/>
      <c r="H92" s="1"/>
      <c r="I92" s="1"/>
      <c r="J92" s="1"/>
      <c r="K92" s="1"/>
      <c r="L92" s="73"/>
      <c r="M92" s="1"/>
      <c r="N92" s="1"/>
      <c r="O92" s="1"/>
      <c r="P92" s="1"/>
      <c r="Q92" s="9"/>
    </row>
    <row r="93" spans="2:17" s="2" customFormat="1" ht="20.100000000000001" customHeight="1" x14ac:dyDescent="0.25">
      <c r="B93" s="9"/>
      <c r="C93" s="9"/>
      <c r="D93" s="1"/>
      <c r="E93" s="1"/>
      <c r="F93" s="1"/>
      <c r="G93" s="9"/>
      <c r="H93" s="1"/>
      <c r="I93" s="1"/>
      <c r="J93" s="1"/>
      <c r="K93" s="1"/>
      <c r="L93" s="73"/>
      <c r="M93" s="1"/>
      <c r="N93" s="1"/>
      <c r="O93" s="1"/>
      <c r="P93" s="1"/>
      <c r="Q93" s="9"/>
    </row>
    <row r="94" spans="2:17" s="2" customFormat="1" ht="20.100000000000001" customHeight="1" x14ac:dyDescent="0.25">
      <c r="B94" s="9"/>
      <c r="C94" s="9"/>
      <c r="D94" s="1"/>
      <c r="E94" s="1"/>
      <c r="F94" s="1"/>
      <c r="G94" s="9"/>
      <c r="H94" s="1"/>
      <c r="I94" s="1"/>
      <c r="J94" s="1"/>
      <c r="K94" s="1"/>
      <c r="L94" s="73"/>
      <c r="M94" s="1"/>
      <c r="N94" s="1"/>
      <c r="O94" s="1"/>
      <c r="P94" s="1"/>
      <c r="Q94" s="9"/>
    </row>
  </sheetData>
  <mergeCells count="39">
    <mergeCell ref="P1:P2"/>
    <mergeCell ref="Q1:Q2"/>
    <mergeCell ref="A3:A9"/>
    <mergeCell ref="E16:F18"/>
    <mergeCell ref="G16:K16"/>
    <mergeCell ref="L16:O16"/>
    <mergeCell ref="G17:H17"/>
    <mergeCell ref="I17:J17"/>
    <mergeCell ref="L17:M17"/>
    <mergeCell ref="N17:O17"/>
    <mergeCell ref="A1:D1"/>
    <mergeCell ref="E1:K1"/>
    <mergeCell ref="L1:L2"/>
    <mergeCell ref="M1:M2"/>
    <mergeCell ref="N1:N2"/>
    <mergeCell ref="O1:O2"/>
    <mergeCell ref="L29:O29"/>
    <mergeCell ref="G30:H30"/>
    <mergeCell ref="I30:J30"/>
    <mergeCell ref="L30:M30"/>
    <mergeCell ref="N30:O30"/>
    <mergeCell ref="E19:F19"/>
    <mergeCell ref="E21:F21"/>
    <mergeCell ref="E22:F22"/>
    <mergeCell ref="E29:F31"/>
    <mergeCell ref="G29:K29"/>
    <mergeCell ref="G42:K42"/>
    <mergeCell ref="L42:O42"/>
    <mergeCell ref="G43:H43"/>
    <mergeCell ref="I43:J43"/>
    <mergeCell ref="L43:M43"/>
    <mergeCell ref="N43:O43"/>
    <mergeCell ref="E45:F45"/>
    <mergeCell ref="E47:F47"/>
    <mergeCell ref="E48:F48"/>
    <mergeCell ref="E32:F32"/>
    <mergeCell ref="E34:F34"/>
    <mergeCell ref="E35:F35"/>
    <mergeCell ref="E42:F44"/>
  </mergeCells>
  <conditionalFormatting sqref="Q3:Q9">
    <cfRule type="cellIs" dxfId="47" priority="1" operator="equal">
      <formula>"Estacionária"</formula>
    </cfRule>
    <cfRule type="cellIs" dxfId="46" priority="2" operator="equal">
      <formula>"Ruim"</formula>
    </cfRule>
    <cfRule type="cellIs" dxfId="45" priority="3" operator="equal">
      <formula>"Boa"</formula>
    </cfRule>
    <cfRule type="cellIs" dxfId="44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opLeftCell="B1" zoomScale="90" zoomScaleNormal="90" workbookViewId="0">
      <selection activeCell="Q8" sqref="Q8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thickTop="1" x14ac:dyDescent="0.25">
      <c r="A3" s="265" t="s">
        <v>103</v>
      </c>
      <c r="B3" s="32" t="s">
        <v>14</v>
      </c>
      <c r="C3" s="32" t="s">
        <v>92</v>
      </c>
      <c r="D3" s="50" t="s">
        <v>215</v>
      </c>
      <c r="E3" s="154">
        <f>'Todos os indicadores'!E8</f>
        <v>0</v>
      </c>
      <c r="F3" s="153">
        <f>'Todos os indicadores'!F8</f>
        <v>0</v>
      </c>
      <c r="G3" s="153">
        <f>'Todos os indicadores'!G8</f>
        <v>0</v>
      </c>
      <c r="H3" s="153">
        <f>'Todos os indicadores'!H8</f>
        <v>0</v>
      </c>
      <c r="I3" s="153"/>
      <c r="J3" s="153"/>
      <c r="K3" s="155"/>
      <c r="L3" s="130">
        <f>COUNTA(E3:K3)</f>
        <v>4</v>
      </c>
      <c r="M3" s="131"/>
      <c r="N3" s="131"/>
      <c r="O3" s="131"/>
      <c r="P3" s="132"/>
      <c r="Q3" s="141" t="s">
        <v>308</v>
      </c>
    </row>
    <row r="4" spans="1:17" ht="42.75" x14ac:dyDescent="0.25">
      <c r="A4" s="265"/>
      <c r="B4" s="32" t="s">
        <v>15</v>
      </c>
      <c r="C4" s="32" t="s">
        <v>92</v>
      </c>
      <c r="D4" s="49" t="s">
        <v>216</v>
      </c>
      <c r="E4" s="156"/>
      <c r="F4" s="61"/>
      <c r="G4" s="61"/>
      <c r="H4" s="61"/>
      <c r="I4" s="61"/>
      <c r="J4" s="61"/>
      <c r="K4" s="157"/>
      <c r="L4" s="72">
        <f t="shared" ref="L4:L9" si="0">COUNTA(E4:K4)</f>
        <v>0</v>
      </c>
      <c r="M4" s="62"/>
      <c r="N4" s="62"/>
      <c r="O4" s="62"/>
      <c r="P4" s="66"/>
      <c r="Q4" s="142" t="str">
        <f t="shared" ref="Q4:Q5" si="1">IF(L4&lt;3,"Dados insuficientes")</f>
        <v>Dados insuficientes</v>
      </c>
    </row>
    <row r="5" spans="1:17" ht="30.75" x14ac:dyDescent="0.25">
      <c r="A5" s="265"/>
      <c r="B5" s="32" t="s">
        <v>16</v>
      </c>
      <c r="C5" s="32" t="s">
        <v>92</v>
      </c>
      <c r="D5" s="30" t="s">
        <v>217</v>
      </c>
      <c r="E5" s="156"/>
      <c r="F5" s="61"/>
      <c r="G5" s="61"/>
      <c r="H5" s="61"/>
      <c r="I5" s="61"/>
      <c r="J5" s="61"/>
      <c r="K5" s="157"/>
      <c r="L5" s="72">
        <f t="shared" si="0"/>
        <v>0</v>
      </c>
      <c r="M5" s="59"/>
      <c r="N5" s="59"/>
      <c r="O5" s="59"/>
      <c r="P5" s="68"/>
      <c r="Q5" s="142" t="str">
        <f t="shared" si="1"/>
        <v>Dados insuficientes</v>
      </c>
    </row>
    <row r="6" spans="1:17" ht="42.75" x14ac:dyDescent="0.25">
      <c r="A6" s="265"/>
      <c r="B6" s="32" t="s">
        <v>17</v>
      </c>
      <c r="C6" s="32" t="s">
        <v>92</v>
      </c>
      <c r="D6" s="49" t="s">
        <v>218</v>
      </c>
      <c r="E6" s="156"/>
      <c r="F6" s="61"/>
      <c r="G6" s="61"/>
      <c r="H6" s="61"/>
      <c r="I6" s="61"/>
      <c r="J6" s="61"/>
      <c r="K6" s="157"/>
      <c r="L6" s="72">
        <f t="shared" si="0"/>
        <v>0</v>
      </c>
      <c r="M6" s="58"/>
      <c r="N6" s="59"/>
      <c r="O6" s="59"/>
      <c r="P6" s="68"/>
      <c r="Q6" s="142" t="str">
        <f>IF(L6&lt;3,"Dados insuficientes")</f>
        <v>Dados insuficientes</v>
      </c>
    </row>
    <row r="7" spans="1:17" ht="28.5" x14ac:dyDescent="0.25">
      <c r="A7" s="265"/>
      <c r="B7" s="32" t="s">
        <v>18</v>
      </c>
      <c r="C7" s="32" t="s">
        <v>93</v>
      </c>
      <c r="D7" s="30" t="s">
        <v>219</v>
      </c>
      <c r="E7" s="156">
        <f>'Todos os indicadores'!E12</f>
        <v>0</v>
      </c>
      <c r="F7" s="61">
        <f>'Todos os indicadores'!F12</f>
        <v>0</v>
      </c>
      <c r="G7" s="61">
        <f>'Todos os indicadores'!G12</f>
        <v>0</v>
      </c>
      <c r="H7" s="61">
        <f>'Todos os indicadores'!H12</f>
        <v>0</v>
      </c>
      <c r="I7" s="61"/>
      <c r="J7" s="61"/>
      <c r="K7" s="157"/>
      <c r="L7" s="72">
        <f t="shared" si="0"/>
        <v>4</v>
      </c>
      <c r="M7" s="59"/>
      <c r="N7" s="59"/>
      <c r="O7" s="59"/>
      <c r="P7" s="68"/>
      <c r="Q7" s="142" t="s">
        <v>308</v>
      </c>
    </row>
    <row r="8" spans="1:17" ht="28.5" x14ac:dyDescent="0.25">
      <c r="A8" s="265"/>
      <c r="B8" s="32" t="s">
        <v>19</v>
      </c>
      <c r="C8" s="32" t="s">
        <v>93</v>
      </c>
      <c r="D8" s="49" t="s">
        <v>99</v>
      </c>
      <c r="E8" s="156"/>
      <c r="F8" s="61"/>
      <c r="G8" s="61"/>
      <c r="H8" s="61"/>
      <c r="I8" s="61"/>
      <c r="J8" s="61"/>
      <c r="K8" s="157"/>
      <c r="L8" s="72">
        <f t="shared" si="0"/>
        <v>0</v>
      </c>
      <c r="M8" s="16"/>
      <c r="N8" s="58"/>
      <c r="O8" s="58"/>
      <c r="P8" s="65"/>
      <c r="Q8" s="142" t="str">
        <f t="shared" ref="Q8:Q9" si="2">IF(L8&lt;3,"Dados insuficientes")</f>
        <v>Dados insuficientes</v>
      </c>
    </row>
    <row r="9" spans="1:17" ht="29.25" thickBot="1" x14ac:dyDescent="0.3">
      <c r="A9" s="265"/>
      <c r="B9" s="32" t="s">
        <v>20</v>
      </c>
      <c r="C9" s="32" t="s">
        <v>93</v>
      </c>
      <c r="D9" s="30" t="s">
        <v>100</v>
      </c>
      <c r="E9" s="158"/>
      <c r="F9" s="140"/>
      <c r="G9" s="140"/>
      <c r="H9" s="140"/>
      <c r="I9" s="140"/>
      <c r="J9" s="140"/>
      <c r="K9" s="159"/>
      <c r="L9" s="136">
        <f t="shared" si="0"/>
        <v>0</v>
      </c>
      <c r="M9" s="137"/>
      <c r="N9" s="137"/>
      <c r="O9" s="137"/>
      <c r="P9" s="138"/>
      <c r="Q9" s="160" t="str">
        <f t="shared" si="2"/>
        <v>Dados insuficientes</v>
      </c>
    </row>
    <row r="10" spans="1:17" ht="20.100000000000001" customHeight="1" thickTop="1" thickBot="1" x14ac:dyDescent="0.3"/>
    <row r="11" spans="1:17" ht="20.100000000000001" customHeight="1" thickTop="1" x14ac:dyDescent="0.25">
      <c r="E11" s="87" t="s">
        <v>272</v>
      </c>
      <c r="F11" s="88"/>
      <c r="G11" s="88"/>
      <c r="H11" s="88"/>
      <c r="I11" s="81"/>
      <c r="J11" s="89"/>
      <c r="P11" s="79"/>
    </row>
    <row r="12" spans="1:17" ht="20.100000000000001" customHeight="1" thickBot="1" x14ac:dyDescent="0.3">
      <c r="E12" s="83" t="s">
        <v>273</v>
      </c>
      <c r="F12" s="84"/>
      <c r="G12" s="85"/>
      <c r="H12" s="84"/>
      <c r="I12" s="8"/>
      <c r="J12" s="89"/>
      <c r="P12" s="79"/>
    </row>
    <row r="13" spans="1:17" ht="20.100000000000001" customHeight="1" thickTop="1" x14ac:dyDescent="0.25">
      <c r="P13" s="79"/>
    </row>
    <row r="14" spans="1:17" ht="20.100000000000001" customHeight="1" thickBot="1" x14ac:dyDescent="0.3">
      <c r="E14" s="71" t="s">
        <v>287</v>
      </c>
      <c r="P14" s="79"/>
    </row>
    <row r="15" spans="1:17" ht="20.100000000000001" customHeight="1" thickTop="1" thickBot="1" x14ac:dyDescent="0.3">
      <c r="E15" s="102" t="s">
        <v>285</v>
      </c>
      <c r="F15" s="103"/>
      <c r="G15" s="104"/>
      <c r="H15" s="96" t="s">
        <v>179</v>
      </c>
      <c r="I15" s="93"/>
      <c r="J15" s="94"/>
      <c r="K15" s="94"/>
      <c r="L15" s="90"/>
      <c r="M15" s="94"/>
      <c r="N15" s="94"/>
      <c r="O15" s="94"/>
    </row>
    <row r="16" spans="1:17" ht="20.100000000000001" customHeight="1" thickTop="1" thickBot="1" x14ac:dyDescent="0.3">
      <c r="E16" s="244" t="s">
        <v>303</v>
      </c>
      <c r="F16" s="245"/>
      <c r="G16" s="255" t="s">
        <v>288</v>
      </c>
      <c r="H16" s="256"/>
      <c r="I16" s="256"/>
      <c r="J16" s="256"/>
      <c r="K16" s="257"/>
      <c r="L16" s="256" t="s">
        <v>297</v>
      </c>
      <c r="M16" s="256"/>
      <c r="N16" s="256"/>
      <c r="O16" s="257"/>
    </row>
    <row r="17" spans="1:16" ht="20.100000000000001" customHeight="1" x14ac:dyDescent="0.25">
      <c r="E17" s="246"/>
      <c r="F17" s="247"/>
      <c r="G17" s="250" t="s">
        <v>283</v>
      </c>
      <c r="H17" s="251"/>
      <c r="I17" s="252" t="s">
        <v>286</v>
      </c>
      <c r="J17" s="253"/>
      <c r="K17" s="115" t="s">
        <v>293</v>
      </c>
      <c r="L17" s="250" t="s">
        <v>286</v>
      </c>
      <c r="M17" s="251"/>
      <c r="N17" s="252" t="s">
        <v>284</v>
      </c>
      <c r="O17" s="254"/>
      <c r="P17" s="9"/>
    </row>
    <row r="18" spans="1:16" ht="20.100000000000001" customHeight="1" thickBot="1" x14ac:dyDescent="0.3">
      <c r="E18" s="248"/>
      <c r="F18" s="249"/>
      <c r="G18" s="107" t="s">
        <v>289</v>
      </c>
      <c r="H18" s="110" t="s">
        <v>304</v>
      </c>
      <c r="I18" s="108" t="s">
        <v>290</v>
      </c>
      <c r="J18" s="114" t="s">
        <v>304</v>
      </c>
      <c r="K18" s="116" t="s">
        <v>304</v>
      </c>
      <c r="L18" s="107" t="s">
        <v>290</v>
      </c>
      <c r="M18" s="110" t="s">
        <v>304</v>
      </c>
      <c r="N18" s="108" t="s">
        <v>289</v>
      </c>
      <c r="O18" s="35" t="s">
        <v>304</v>
      </c>
      <c r="P18" s="9"/>
    </row>
    <row r="19" spans="1:16" ht="15.75" thickTop="1" x14ac:dyDescent="0.25">
      <c r="E19" s="242" t="s">
        <v>279</v>
      </c>
      <c r="F19" s="243"/>
      <c r="G19" s="100"/>
      <c r="H19" s="111"/>
      <c r="I19" s="109"/>
      <c r="J19" s="12"/>
      <c r="K19" s="117"/>
      <c r="L19" s="147"/>
      <c r="M19" s="111"/>
      <c r="N19" s="109"/>
      <c r="O19" s="95"/>
      <c r="P19" s="9"/>
    </row>
    <row r="20" spans="1:16" ht="15" x14ac:dyDescent="0.25">
      <c r="E20" s="105" t="s">
        <v>280</v>
      </c>
      <c r="F20" s="106"/>
      <c r="G20" s="144"/>
      <c r="H20" s="112"/>
      <c r="I20" s="97"/>
      <c r="J20" s="149"/>
      <c r="K20" s="118"/>
      <c r="L20" s="98"/>
      <c r="M20" s="112"/>
      <c r="N20" s="42"/>
      <c r="O20" s="91"/>
      <c r="P20" s="9"/>
    </row>
    <row r="21" spans="1:16" ht="34.5" customHeight="1" x14ac:dyDescent="0.25">
      <c r="E21" s="238" t="s">
        <v>292</v>
      </c>
      <c r="F21" s="239"/>
      <c r="G21" s="144"/>
      <c r="H21" s="112"/>
      <c r="I21" s="97"/>
      <c r="J21" s="149"/>
      <c r="K21" s="118"/>
      <c r="L21" s="98"/>
      <c r="M21" s="112"/>
      <c r="N21" s="42"/>
      <c r="O21" s="91"/>
      <c r="P21" s="9"/>
    </row>
    <row r="22" spans="1:16" s="9" customFormat="1" ht="58.5" customHeight="1" thickBot="1" x14ac:dyDescent="0.3">
      <c r="A22" s="2"/>
      <c r="D22" s="1"/>
      <c r="E22" s="240" t="s">
        <v>282</v>
      </c>
      <c r="F22" s="241"/>
      <c r="G22" s="99"/>
      <c r="H22" s="113"/>
      <c r="I22" s="101"/>
      <c r="J22" s="150"/>
      <c r="K22" s="119"/>
      <c r="L22" s="120"/>
      <c r="M22" s="113"/>
      <c r="N22" s="101"/>
      <c r="O22" s="92"/>
    </row>
    <row r="23" spans="1:16" s="9" customFormat="1" ht="58.5" customHeight="1" thickTop="1" thickBot="1" x14ac:dyDescent="0.3">
      <c r="A23" s="2"/>
      <c r="D23" s="1"/>
      <c r="E23" s="123"/>
      <c r="F23" s="123"/>
      <c r="G23" s="86"/>
      <c r="H23" s="31"/>
      <c r="I23" s="31"/>
      <c r="J23" s="31"/>
      <c r="K23" s="31"/>
      <c r="L23" s="122"/>
      <c r="M23" s="31"/>
      <c r="N23" s="31"/>
      <c r="O23" s="31"/>
    </row>
    <row r="24" spans="1:16" s="9" customFormat="1" ht="20.100000000000001" customHeight="1" thickTop="1" x14ac:dyDescent="0.25">
      <c r="A24" s="2"/>
      <c r="D24" s="1"/>
      <c r="E24" s="87" t="s">
        <v>272</v>
      </c>
      <c r="F24" s="88"/>
      <c r="G24" s="88"/>
      <c r="H24" s="88"/>
      <c r="I24" s="81"/>
      <c r="J24" s="89"/>
      <c r="K24" s="1"/>
      <c r="L24" s="73"/>
      <c r="M24" s="1"/>
      <c r="N24" s="1"/>
      <c r="O24" s="1"/>
      <c r="P24" s="1"/>
    </row>
    <row r="25" spans="1:16" s="9" customFormat="1" ht="20.100000000000001" customHeight="1" thickBot="1" x14ac:dyDescent="0.3">
      <c r="A25" s="2"/>
      <c r="D25" s="1"/>
      <c r="E25" s="83" t="s">
        <v>273</v>
      </c>
      <c r="F25" s="84"/>
      <c r="G25" s="85"/>
      <c r="H25" s="84"/>
      <c r="I25" s="8"/>
      <c r="J25" s="89"/>
      <c r="K25" s="1"/>
      <c r="L25" s="73"/>
      <c r="M25" s="1"/>
      <c r="N25" s="1"/>
      <c r="O25" s="1"/>
      <c r="P25" s="1"/>
    </row>
    <row r="26" spans="1:16" s="9" customFormat="1" ht="20.100000000000001" customHeight="1" thickTop="1" x14ac:dyDescent="0.25">
      <c r="A26" s="2"/>
      <c r="D26" s="1"/>
      <c r="E26" s="1"/>
      <c r="F26" s="1"/>
      <c r="H26" s="1"/>
      <c r="I26" s="1"/>
      <c r="J26" s="1"/>
      <c r="K26" s="1"/>
      <c r="L26" s="73"/>
      <c r="M26" s="1"/>
      <c r="N26" s="1"/>
      <c r="O26" s="1"/>
      <c r="P26" s="1"/>
    </row>
    <row r="27" spans="1:16" s="9" customFormat="1" ht="20.100000000000001" customHeight="1" thickBot="1" x14ac:dyDescent="0.3">
      <c r="A27" s="2"/>
      <c r="D27" s="1"/>
      <c r="E27" s="71" t="s">
        <v>287</v>
      </c>
      <c r="F27" s="1"/>
      <c r="H27" s="1"/>
      <c r="I27" s="1"/>
      <c r="J27" s="1"/>
      <c r="K27" s="1"/>
      <c r="L27" s="73"/>
      <c r="M27" s="1"/>
      <c r="N27" s="1"/>
      <c r="O27" s="1"/>
      <c r="P27" s="1"/>
    </row>
    <row r="28" spans="1:16" s="9" customFormat="1" ht="20.100000000000001" customHeight="1" thickTop="1" thickBot="1" x14ac:dyDescent="0.3">
      <c r="A28" s="2"/>
      <c r="D28" s="1"/>
      <c r="E28" s="102" t="s">
        <v>285</v>
      </c>
      <c r="F28" s="103"/>
      <c r="G28" s="104"/>
      <c r="H28" s="96" t="s">
        <v>179</v>
      </c>
      <c r="I28" s="93"/>
      <c r="J28" s="94"/>
      <c r="K28" s="94"/>
      <c r="L28" s="90"/>
      <c r="M28" s="94"/>
      <c r="N28" s="94"/>
      <c r="O28" s="94"/>
      <c r="P28" s="1"/>
    </row>
    <row r="29" spans="1:16" s="9" customFormat="1" ht="20.100000000000001" customHeight="1" thickTop="1" thickBot="1" x14ac:dyDescent="0.3">
      <c r="A29" s="2"/>
      <c r="D29" s="1"/>
      <c r="E29" s="244" t="s">
        <v>303</v>
      </c>
      <c r="F29" s="245"/>
      <c r="G29" s="255" t="s">
        <v>288</v>
      </c>
      <c r="H29" s="256"/>
      <c r="I29" s="256"/>
      <c r="J29" s="256"/>
      <c r="K29" s="257"/>
      <c r="L29" s="256" t="s">
        <v>297</v>
      </c>
      <c r="M29" s="256"/>
      <c r="N29" s="256"/>
      <c r="O29" s="257"/>
      <c r="P29" s="1"/>
    </row>
    <row r="30" spans="1:16" s="9" customFormat="1" ht="20.100000000000001" customHeight="1" x14ac:dyDescent="0.25">
      <c r="A30" s="2"/>
      <c r="D30" s="1"/>
      <c r="E30" s="246"/>
      <c r="F30" s="247"/>
      <c r="G30" s="250" t="s">
        <v>283</v>
      </c>
      <c r="H30" s="251"/>
      <c r="I30" s="252" t="s">
        <v>286</v>
      </c>
      <c r="J30" s="253"/>
      <c r="K30" s="115" t="s">
        <v>293</v>
      </c>
      <c r="L30" s="250" t="s">
        <v>286</v>
      </c>
      <c r="M30" s="251"/>
      <c r="N30" s="252" t="s">
        <v>284</v>
      </c>
      <c r="O30" s="254"/>
      <c r="P30" s="1"/>
    </row>
    <row r="31" spans="1:16" s="9" customFormat="1" ht="20.100000000000001" customHeight="1" thickBot="1" x14ac:dyDescent="0.3">
      <c r="A31" s="2"/>
      <c r="D31" s="1"/>
      <c r="E31" s="248"/>
      <c r="F31" s="249"/>
      <c r="G31" s="107" t="s">
        <v>289</v>
      </c>
      <c r="H31" s="110" t="s">
        <v>304</v>
      </c>
      <c r="I31" s="108" t="s">
        <v>290</v>
      </c>
      <c r="J31" s="114" t="s">
        <v>304</v>
      </c>
      <c r="K31" s="116" t="s">
        <v>304</v>
      </c>
      <c r="L31" s="107" t="s">
        <v>290</v>
      </c>
      <c r="M31" s="110" t="s">
        <v>304</v>
      </c>
      <c r="N31" s="108" t="s">
        <v>289</v>
      </c>
      <c r="O31" s="35" t="s">
        <v>304</v>
      </c>
      <c r="P31" s="1"/>
    </row>
    <row r="32" spans="1:16" s="9" customFormat="1" ht="20.100000000000001" customHeight="1" thickTop="1" x14ac:dyDescent="0.25">
      <c r="A32" s="2"/>
      <c r="D32" s="1"/>
      <c r="E32" s="242" t="s">
        <v>279</v>
      </c>
      <c r="F32" s="243"/>
      <c r="G32" s="100"/>
      <c r="H32" s="111"/>
      <c r="I32" s="109"/>
      <c r="J32" s="12"/>
      <c r="K32" s="117"/>
      <c r="L32" s="147"/>
      <c r="M32" s="111"/>
      <c r="N32" s="109"/>
      <c r="O32" s="95"/>
      <c r="P32" s="1"/>
    </row>
    <row r="33" spans="2:17" s="2" customFormat="1" ht="20.100000000000001" customHeight="1" x14ac:dyDescent="0.25">
      <c r="B33" s="9"/>
      <c r="C33" s="9"/>
      <c r="D33" s="1"/>
      <c r="E33" s="105" t="s">
        <v>280</v>
      </c>
      <c r="F33" s="106"/>
      <c r="G33" s="144"/>
      <c r="H33" s="112"/>
      <c r="I33" s="97"/>
      <c r="J33" s="149"/>
      <c r="K33" s="118"/>
      <c r="L33" s="98"/>
      <c r="M33" s="112"/>
      <c r="N33" s="42"/>
      <c r="O33" s="91"/>
      <c r="P33" s="1"/>
      <c r="Q33" s="9"/>
    </row>
    <row r="34" spans="2:17" s="2" customFormat="1" ht="20.100000000000001" customHeight="1" x14ac:dyDescent="0.25">
      <c r="B34" s="9"/>
      <c r="C34" s="9"/>
      <c r="D34" s="1"/>
      <c r="E34" s="238" t="s">
        <v>292</v>
      </c>
      <c r="F34" s="239"/>
      <c r="G34" s="144"/>
      <c r="H34" s="112"/>
      <c r="I34" s="97"/>
      <c r="J34" s="149"/>
      <c r="K34" s="118"/>
      <c r="L34" s="98"/>
      <c r="M34" s="112"/>
      <c r="N34" s="42"/>
      <c r="O34" s="91"/>
      <c r="P34" s="1"/>
      <c r="Q34" s="9"/>
    </row>
    <row r="35" spans="2:17" s="2" customFormat="1" ht="59.45" customHeight="1" thickBot="1" x14ac:dyDescent="0.3">
      <c r="B35" s="9"/>
      <c r="C35" s="9"/>
      <c r="D35" s="1"/>
      <c r="E35" s="240" t="s">
        <v>282</v>
      </c>
      <c r="F35" s="241"/>
      <c r="G35" s="99"/>
      <c r="H35" s="113"/>
      <c r="I35" s="101"/>
      <c r="J35" s="150"/>
      <c r="K35" s="119"/>
      <c r="L35" s="120"/>
      <c r="M35" s="113"/>
      <c r="N35" s="101"/>
      <c r="O35" s="92"/>
      <c r="P35" s="1"/>
      <c r="Q35" s="9"/>
    </row>
    <row r="36" spans="2:17" s="2" customFormat="1" ht="59.45" customHeight="1" thickTop="1" x14ac:dyDescent="0.25">
      <c r="B36" s="9"/>
      <c r="C36" s="9"/>
      <c r="D36" s="1"/>
      <c r="E36" s="123"/>
      <c r="F36" s="123"/>
      <c r="G36" s="86"/>
      <c r="H36" s="31"/>
      <c r="I36" s="31"/>
      <c r="J36" s="31"/>
      <c r="K36" s="31"/>
      <c r="L36" s="122"/>
      <c r="M36" s="31"/>
      <c r="N36" s="31"/>
      <c r="O36" s="31"/>
      <c r="P36" s="1"/>
      <c r="Q36" s="9"/>
    </row>
    <row r="37" spans="2:17" s="2" customFormat="1" ht="20.100000000000001" customHeight="1" x14ac:dyDescent="0.25">
      <c r="B37" s="9"/>
      <c r="C37" s="9"/>
      <c r="D37" s="1"/>
      <c r="E37" s="1"/>
      <c r="F37" s="1"/>
      <c r="G37" s="9"/>
      <c r="H37" s="1"/>
      <c r="I37" s="1"/>
      <c r="J37" s="1"/>
      <c r="K37" s="1"/>
      <c r="L37" s="73"/>
      <c r="M37" s="1"/>
      <c r="N37" s="1"/>
      <c r="O37" s="1"/>
      <c r="P37" s="1"/>
      <c r="Q37" s="9"/>
    </row>
    <row r="38" spans="2:17" s="2" customFormat="1" ht="20.100000000000001" customHeight="1" x14ac:dyDescent="0.25">
      <c r="B38" s="9"/>
      <c r="C38" s="9"/>
      <c r="D38" s="1"/>
      <c r="E38" s="1"/>
      <c r="F38" s="1"/>
      <c r="G38" s="9"/>
      <c r="H38" s="1"/>
      <c r="I38" s="1"/>
      <c r="J38" s="1"/>
      <c r="K38" s="1"/>
      <c r="L38" s="73"/>
      <c r="M38" s="1"/>
      <c r="N38" s="1"/>
      <c r="O38" s="1"/>
      <c r="P38" s="1"/>
      <c r="Q38" s="9"/>
    </row>
    <row r="39" spans="2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2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2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2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2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2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2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2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2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2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  <row r="54" spans="2:17" s="2" customFormat="1" ht="20.100000000000001" customHeight="1" x14ac:dyDescent="0.25">
      <c r="B54" s="9"/>
      <c r="C54" s="9"/>
      <c r="D54" s="1"/>
      <c r="E54" s="1"/>
      <c r="F54" s="1"/>
      <c r="G54" s="9"/>
      <c r="H54" s="1"/>
      <c r="I54" s="1"/>
      <c r="J54" s="1"/>
      <c r="K54" s="1"/>
      <c r="L54" s="73"/>
      <c r="M54" s="1"/>
      <c r="N54" s="1"/>
      <c r="O54" s="1"/>
      <c r="P54" s="1"/>
      <c r="Q54" s="9"/>
    </row>
    <row r="55" spans="2:17" s="2" customFormat="1" ht="20.100000000000001" customHeight="1" x14ac:dyDescent="0.25">
      <c r="B55" s="9"/>
      <c r="C55" s="9"/>
      <c r="D55" s="1"/>
      <c r="E55" s="1"/>
      <c r="F55" s="1"/>
      <c r="G55" s="9"/>
      <c r="H55" s="1"/>
      <c r="I55" s="1"/>
      <c r="J55" s="1"/>
      <c r="K55" s="1"/>
      <c r="L55" s="73"/>
      <c r="M55" s="1"/>
      <c r="N55" s="1"/>
      <c r="O55" s="1"/>
      <c r="P55" s="1"/>
      <c r="Q55" s="9"/>
    </row>
    <row r="56" spans="2:17" s="2" customFormat="1" ht="20.100000000000001" customHeight="1" x14ac:dyDescent="0.25">
      <c r="B56" s="9"/>
      <c r="C56" s="9"/>
      <c r="D56" s="1"/>
      <c r="E56" s="1"/>
      <c r="F56" s="1"/>
      <c r="G56" s="9"/>
      <c r="H56" s="1"/>
      <c r="I56" s="1"/>
      <c r="J56" s="1"/>
      <c r="K56" s="1"/>
      <c r="L56" s="73"/>
      <c r="M56" s="1"/>
      <c r="N56" s="1"/>
      <c r="O56" s="1"/>
      <c r="P56" s="1"/>
      <c r="Q56" s="9"/>
    </row>
    <row r="57" spans="2:17" s="2" customFormat="1" ht="20.100000000000001" customHeight="1" x14ac:dyDescent="0.25">
      <c r="B57" s="9"/>
      <c r="C57" s="9"/>
      <c r="D57" s="1"/>
      <c r="E57" s="1"/>
      <c r="F57" s="1"/>
      <c r="G57" s="9"/>
      <c r="H57" s="1"/>
      <c r="I57" s="1"/>
      <c r="J57" s="1"/>
      <c r="K57" s="1"/>
      <c r="L57" s="73"/>
      <c r="M57" s="1"/>
      <c r="N57" s="1"/>
      <c r="O57" s="1"/>
      <c r="P57" s="1"/>
      <c r="Q57" s="9"/>
    </row>
    <row r="58" spans="2:17" s="2" customFormat="1" ht="20.100000000000001" customHeight="1" x14ac:dyDescent="0.25">
      <c r="B58" s="9"/>
      <c r="C58" s="9"/>
      <c r="D58" s="1"/>
      <c r="E58" s="1"/>
      <c r="F58" s="1"/>
      <c r="G58" s="9"/>
      <c r="H58" s="1"/>
      <c r="I58" s="1"/>
      <c r="J58" s="1"/>
      <c r="K58" s="1"/>
      <c r="L58" s="73"/>
      <c r="M58" s="1"/>
      <c r="N58" s="1"/>
      <c r="O58" s="1"/>
      <c r="P58" s="1"/>
      <c r="Q58" s="9"/>
    </row>
    <row r="59" spans="2:17" s="2" customFormat="1" ht="20.100000000000001" customHeight="1" x14ac:dyDescent="0.25">
      <c r="B59" s="9"/>
      <c r="C59" s="9"/>
      <c r="D59" s="1"/>
      <c r="E59" s="1"/>
      <c r="F59" s="1"/>
      <c r="G59" s="9"/>
      <c r="H59" s="1"/>
      <c r="I59" s="1"/>
      <c r="J59" s="1"/>
      <c r="K59" s="1"/>
      <c r="L59" s="73"/>
      <c r="M59" s="1"/>
      <c r="N59" s="1"/>
      <c r="O59" s="1"/>
      <c r="P59" s="1"/>
      <c r="Q59" s="9"/>
    </row>
    <row r="60" spans="2:17" s="2" customFormat="1" ht="20.100000000000001" customHeight="1" x14ac:dyDescent="0.25">
      <c r="B60" s="9"/>
      <c r="C60" s="9"/>
      <c r="D60" s="1"/>
      <c r="E60" s="1"/>
      <c r="F60" s="1"/>
      <c r="G60" s="9"/>
      <c r="H60" s="1"/>
      <c r="I60" s="1"/>
      <c r="J60" s="1"/>
      <c r="K60" s="1"/>
      <c r="L60" s="73"/>
      <c r="M60" s="1"/>
      <c r="N60" s="1"/>
      <c r="O60" s="1"/>
      <c r="P60" s="1"/>
      <c r="Q60" s="9"/>
    </row>
    <row r="61" spans="2:17" s="2" customFormat="1" ht="20.100000000000001" customHeight="1" x14ac:dyDescent="0.25">
      <c r="B61" s="9"/>
      <c r="C61" s="9"/>
      <c r="D61" s="1"/>
      <c r="E61" s="1"/>
      <c r="F61" s="1"/>
      <c r="G61" s="9"/>
      <c r="H61" s="1"/>
      <c r="I61" s="1"/>
      <c r="J61" s="1"/>
      <c r="K61" s="1"/>
      <c r="L61" s="73"/>
      <c r="M61" s="1"/>
      <c r="N61" s="1"/>
      <c r="O61" s="1"/>
      <c r="P61" s="1"/>
      <c r="Q61" s="9"/>
    </row>
    <row r="62" spans="2:17" s="2" customFormat="1" ht="20.100000000000001" customHeight="1" x14ac:dyDescent="0.25">
      <c r="B62" s="9"/>
      <c r="C62" s="9"/>
      <c r="D62" s="1"/>
      <c r="E62" s="1"/>
      <c r="F62" s="1"/>
      <c r="G62" s="9"/>
      <c r="H62" s="1"/>
      <c r="I62" s="1"/>
      <c r="J62" s="1"/>
      <c r="K62" s="1"/>
      <c r="L62" s="73"/>
      <c r="M62" s="1"/>
      <c r="N62" s="1"/>
      <c r="O62" s="1"/>
      <c r="P62" s="1"/>
      <c r="Q62" s="9"/>
    </row>
    <row r="63" spans="2:17" s="2" customFormat="1" ht="20.100000000000001" customHeight="1" x14ac:dyDescent="0.25">
      <c r="B63" s="9"/>
      <c r="C63" s="9"/>
      <c r="D63" s="1"/>
      <c r="E63" s="1"/>
      <c r="F63" s="1"/>
      <c r="G63" s="9"/>
      <c r="H63" s="1"/>
      <c r="I63" s="1"/>
      <c r="J63" s="1"/>
      <c r="K63" s="1"/>
      <c r="L63" s="73"/>
      <c r="M63" s="1"/>
      <c r="N63" s="1"/>
      <c r="O63" s="1"/>
      <c r="P63" s="1"/>
      <c r="Q63" s="9"/>
    </row>
    <row r="64" spans="2:17" s="2" customFormat="1" ht="20.100000000000001" customHeight="1" x14ac:dyDescent="0.25">
      <c r="B64" s="9"/>
      <c r="C64" s="9"/>
      <c r="D64" s="1"/>
      <c r="E64" s="1"/>
      <c r="F64" s="1"/>
      <c r="G64" s="9"/>
      <c r="H64" s="1"/>
      <c r="I64" s="1"/>
      <c r="J64" s="1"/>
      <c r="K64" s="1"/>
      <c r="L64" s="73"/>
      <c r="M64" s="1"/>
      <c r="N64" s="1"/>
      <c r="O64" s="1"/>
      <c r="P64" s="1"/>
      <c r="Q64" s="9"/>
    </row>
    <row r="65" spans="2:17" s="2" customFormat="1" ht="20.100000000000001" customHeight="1" x14ac:dyDescent="0.25">
      <c r="B65" s="9"/>
      <c r="C65" s="9"/>
      <c r="D65" s="1"/>
      <c r="E65" s="1"/>
      <c r="F65" s="1"/>
      <c r="G65" s="9"/>
      <c r="H65" s="1"/>
      <c r="I65" s="1"/>
      <c r="J65" s="1"/>
      <c r="K65" s="1"/>
      <c r="L65" s="73"/>
      <c r="M65" s="1"/>
      <c r="N65" s="1"/>
      <c r="O65" s="1"/>
      <c r="P65" s="1"/>
      <c r="Q65" s="9"/>
    </row>
    <row r="66" spans="2:17" s="2" customFormat="1" ht="20.100000000000001" customHeight="1" x14ac:dyDescent="0.25">
      <c r="B66" s="9"/>
      <c r="C66" s="9"/>
      <c r="D66" s="1"/>
      <c r="E66" s="1"/>
      <c r="F66" s="1"/>
      <c r="G66" s="9"/>
      <c r="H66" s="1"/>
      <c r="I66" s="1"/>
      <c r="J66" s="1"/>
      <c r="K66" s="1"/>
      <c r="L66" s="73"/>
      <c r="M66" s="1"/>
      <c r="N66" s="1"/>
      <c r="O66" s="1"/>
      <c r="P66" s="1"/>
      <c r="Q66" s="9"/>
    </row>
    <row r="67" spans="2:17" s="2" customFormat="1" ht="20.100000000000001" customHeight="1" x14ac:dyDescent="0.25">
      <c r="B67" s="9"/>
      <c r="C67" s="9"/>
      <c r="D67" s="1"/>
      <c r="E67" s="1"/>
      <c r="F67" s="1"/>
      <c r="G67" s="9"/>
      <c r="H67" s="1"/>
      <c r="I67" s="1"/>
      <c r="J67" s="1"/>
      <c r="K67" s="1"/>
      <c r="L67" s="73"/>
      <c r="M67" s="1"/>
      <c r="N67" s="1"/>
      <c r="O67" s="1"/>
      <c r="P67" s="1"/>
      <c r="Q67" s="9"/>
    </row>
    <row r="68" spans="2:17" s="2" customFormat="1" ht="20.100000000000001" customHeight="1" x14ac:dyDescent="0.25">
      <c r="B68" s="9"/>
      <c r="C68" s="9"/>
      <c r="D68" s="1"/>
      <c r="E68" s="1"/>
      <c r="F68" s="1"/>
      <c r="G68" s="9"/>
      <c r="H68" s="1"/>
      <c r="I68" s="1"/>
      <c r="J68" s="1"/>
      <c r="K68" s="1"/>
      <c r="L68" s="73"/>
      <c r="M68" s="1"/>
      <c r="N68" s="1"/>
      <c r="O68" s="1"/>
      <c r="P68" s="1"/>
      <c r="Q68" s="9"/>
    </row>
    <row r="69" spans="2:17" s="2" customFormat="1" ht="20.100000000000001" customHeight="1" x14ac:dyDescent="0.25">
      <c r="B69" s="9"/>
      <c r="C69" s="9"/>
      <c r="D69" s="1"/>
      <c r="E69" s="1"/>
      <c r="F69" s="1"/>
      <c r="G69" s="9"/>
      <c r="H69" s="1"/>
      <c r="I69" s="1"/>
      <c r="J69" s="1"/>
      <c r="K69" s="1"/>
      <c r="L69" s="73"/>
      <c r="M69" s="1"/>
      <c r="N69" s="1"/>
      <c r="O69" s="1"/>
      <c r="P69" s="1"/>
      <c r="Q69" s="9"/>
    </row>
    <row r="70" spans="2:17" s="2" customFormat="1" ht="20.100000000000001" customHeight="1" x14ac:dyDescent="0.25">
      <c r="B70" s="9"/>
      <c r="C70" s="9"/>
      <c r="D70" s="1"/>
      <c r="E70" s="1"/>
      <c r="F70" s="1"/>
      <c r="G70" s="9"/>
      <c r="H70" s="1"/>
      <c r="I70" s="1"/>
      <c r="J70" s="1"/>
      <c r="K70" s="1"/>
      <c r="L70" s="73"/>
      <c r="M70" s="1"/>
      <c r="N70" s="1"/>
      <c r="O70" s="1"/>
      <c r="P70" s="1"/>
      <c r="Q70" s="9"/>
    </row>
    <row r="71" spans="2:17" s="2" customFormat="1" ht="20.100000000000001" customHeight="1" x14ac:dyDescent="0.25">
      <c r="B71" s="9"/>
      <c r="C71" s="9"/>
      <c r="D71" s="1"/>
      <c r="E71" s="1"/>
      <c r="F71" s="1"/>
      <c r="G71" s="9"/>
      <c r="H71" s="1"/>
      <c r="I71" s="1"/>
      <c r="J71" s="1"/>
      <c r="K71" s="1"/>
      <c r="L71" s="73"/>
      <c r="M71" s="1"/>
      <c r="N71" s="1"/>
      <c r="O71" s="1"/>
      <c r="P71" s="1"/>
      <c r="Q71" s="9"/>
    </row>
    <row r="72" spans="2:17" s="2" customFormat="1" ht="20.100000000000001" customHeight="1" x14ac:dyDescent="0.25">
      <c r="B72" s="9"/>
      <c r="C72" s="9"/>
      <c r="D72" s="1"/>
      <c r="E72" s="1"/>
      <c r="F72" s="1"/>
      <c r="G72" s="9"/>
      <c r="H72" s="1"/>
      <c r="I72" s="1"/>
      <c r="J72" s="1"/>
      <c r="K72" s="1"/>
      <c r="L72" s="73"/>
      <c r="M72" s="1"/>
      <c r="N72" s="1"/>
      <c r="O72" s="1"/>
      <c r="P72" s="1"/>
      <c r="Q72" s="9"/>
    </row>
    <row r="73" spans="2:17" s="2" customFormat="1" ht="20.100000000000001" customHeight="1" x14ac:dyDescent="0.25">
      <c r="B73" s="9"/>
      <c r="C73" s="9"/>
      <c r="D73" s="1"/>
      <c r="E73" s="1"/>
      <c r="F73" s="1"/>
      <c r="G73" s="9"/>
      <c r="H73" s="1"/>
      <c r="I73" s="1"/>
      <c r="J73" s="1"/>
      <c r="K73" s="1"/>
      <c r="L73" s="73"/>
      <c r="M73" s="1"/>
      <c r="N73" s="1"/>
      <c r="O73" s="1"/>
      <c r="P73" s="1"/>
      <c r="Q73" s="9"/>
    </row>
    <row r="74" spans="2:17" s="2" customFormat="1" ht="20.100000000000001" customHeight="1" x14ac:dyDescent="0.25">
      <c r="B74" s="9"/>
      <c r="C74" s="9"/>
      <c r="D74" s="1"/>
      <c r="E74" s="1"/>
      <c r="F74" s="1"/>
      <c r="G74" s="9"/>
      <c r="H74" s="1"/>
      <c r="I74" s="1"/>
      <c r="J74" s="1"/>
      <c r="K74" s="1"/>
      <c r="L74" s="73"/>
      <c r="M74" s="1"/>
      <c r="N74" s="1"/>
      <c r="O74" s="1"/>
      <c r="P74" s="1"/>
      <c r="Q74" s="9"/>
    </row>
    <row r="75" spans="2:17" s="2" customFormat="1" ht="20.100000000000001" customHeight="1" x14ac:dyDescent="0.25">
      <c r="B75" s="9"/>
      <c r="C75" s="9"/>
      <c r="D75" s="1"/>
      <c r="E75" s="1"/>
      <c r="F75" s="1"/>
      <c r="G75" s="9"/>
      <c r="H75" s="1"/>
      <c r="I75" s="1"/>
      <c r="J75" s="1"/>
      <c r="K75" s="1"/>
      <c r="L75" s="73"/>
      <c r="M75" s="1"/>
      <c r="N75" s="1"/>
      <c r="O75" s="1"/>
      <c r="P75" s="1"/>
      <c r="Q75" s="9"/>
    </row>
    <row r="76" spans="2:17" s="2" customFormat="1" ht="20.100000000000001" customHeight="1" x14ac:dyDescent="0.25">
      <c r="B76" s="9"/>
      <c r="C76" s="9"/>
      <c r="D76" s="1"/>
      <c r="E76" s="1"/>
      <c r="F76" s="1"/>
      <c r="G76" s="9"/>
      <c r="H76" s="1"/>
      <c r="I76" s="1"/>
      <c r="J76" s="1"/>
      <c r="K76" s="1"/>
      <c r="L76" s="73"/>
      <c r="M76" s="1"/>
      <c r="N76" s="1"/>
      <c r="O76" s="1"/>
      <c r="P76" s="1"/>
      <c r="Q76" s="9"/>
    </row>
    <row r="77" spans="2:17" s="2" customFormat="1" ht="20.100000000000001" customHeight="1" x14ac:dyDescent="0.25">
      <c r="B77" s="9"/>
      <c r="C77" s="9"/>
      <c r="D77" s="1"/>
      <c r="E77" s="1"/>
      <c r="F77" s="1"/>
      <c r="G77" s="9"/>
      <c r="H77" s="1"/>
      <c r="I77" s="1"/>
      <c r="J77" s="1"/>
      <c r="K77" s="1"/>
      <c r="L77" s="73"/>
      <c r="M77" s="1"/>
      <c r="N77" s="1"/>
      <c r="O77" s="1"/>
      <c r="P77" s="1"/>
      <c r="Q77" s="9"/>
    </row>
    <row r="78" spans="2:17" s="2" customFormat="1" ht="20.100000000000001" customHeight="1" x14ac:dyDescent="0.25">
      <c r="B78" s="9"/>
      <c r="C78" s="9"/>
      <c r="D78" s="1"/>
      <c r="E78" s="1"/>
      <c r="F78" s="1"/>
      <c r="G78" s="9"/>
      <c r="H78" s="1"/>
      <c r="I78" s="1"/>
      <c r="J78" s="1"/>
      <c r="K78" s="1"/>
      <c r="L78" s="73"/>
      <c r="M78" s="1"/>
      <c r="N78" s="1"/>
      <c r="O78" s="1"/>
      <c r="P78" s="1"/>
      <c r="Q78" s="9"/>
    </row>
    <row r="79" spans="2:17" s="2" customFormat="1" ht="20.100000000000001" customHeight="1" x14ac:dyDescent="0.25">
      <c r="B79" s="9"/>
      <c r="C79" s="9"/>
      <c r="D79" s="1"/>
      <c r="E79" s="1"/>
      <c r="F79" s="1"/>
      <c r="G79" s="9"/>
      <c r="H79" s="1"/>
      <c r="I79" s="1"/>
      <c r="J79" s="1"/>
      <c r="K79" s="1"/>
      <c r="L79" s="73"/>
      <c r="M79" s="1"/>
      <c r="N79" s="1"/>
      <c r="O79" s="1"/>
      <c r="P79" s="1"/>
      <c r="Q79" s="9"/>
    </row>
    <row r="80" spans="2:17" s="2" customFormat="1" ht="20.100000000000001" customHeight="1" x14ac:dyDescent="0.25">
      <c r="B80" s="9"/>
      <c r="C80" s="9"/>
      <c r="D80" s="1"/>
      <c r="E80" s="1"/>
      <c r="F80" s="1"/>
      <c r="G80" s="9"/>
      <c r="H80" s="1"/>
      <c r="I80" s="1"/>
      <c r="J80" s="1"/>
      <c r="K80" s="1"/>
      <c r="L80" s="73"/>
      <c r="M80" s="1"/>
      <c r="N80" s="1"/>
      <c r="O80" s="1"/>
      <c r="P80" s="1"/>
      <c r="Q80" s="9"/>
    </row>
    <row r="81" spans="2:17" s="2" customFormat="1" ht="20.100000000000001" customHeight="1" x14ac:dyDescent="0.25">
      <c r="B81" s="9"/>
      <c r="C81" s="9"/>
      <c r="D81" s="1"/>
      <c r="E81" s="1"/>
      <c r="F81" s="1"/>
      <c r="G81" s="9"/>
      <c r="H81" s="1"/>
      <c r="I81" s="1"/>
      <c r="J81" s="1"/>
      <c r="K81" s="1"/>
      <c r="L81" s="73"/>
      <c r="M81" s="1"/>
      <c r="N81" s="1"/>
      <c r="O81" s="1"/>
      <c r="P81" s="1"/>
      <c r="Q81" s="9"/>
    </row>
    <row r="82" spans="2:17" s="2" customFormat="1" ht="20.100000000000001" customHeight="1" x14ac:dyDescent="0.25">
      <c r="B82" s="9"/>
      <c r="C82" s="9"/>
      <c r="D82" s="1"/>
      <c r="E82" s="1"/>
      <c r="F82" s="1"/>
      <c r="G82" s="9"/>
      <c r="H82" s="1"/>
      <c r="I82" s="1"/>
      <c r="J82" s="1"/>
      <c r="K82" s="1"/>
      <c r="L82" s="73"/>
      <c r="M82" s="1"/>
      <c r="N82" s="1"/>
      <c r="O82" s="1"/>
      <c r="P82" s="1"/>
      <c r="Q82" s="9"/>
    </row>
  </sheetData>
  <mergeCells count="29">
    <mergeCell ref="P1:P2"/>
    <mergeCell ref="Q1:Q2"/>
    <mergeCell ref="A3:A9"/>
    <mergeCell ref="E16:F18"/>
    <mergeCell ref="G16:K16"/>
    <mergeCell ref="L16:O16"/>
    <mergeCell ref="G17:H17"/>
    <mergeCell ref="I17:J17"/>
    <mergeCell ref="L17:M17"/>
    <mergeCell ref="N17:O17"/>
    <mergeCell ref="A1:D1"/>
    <mergeCell ref="E1:K1"/>
    <mergeCell ref="L1:L2"/>
    <mergeCell ref="M1:M2"/>
    <mergeCell ref="N1:N2"/>
    <mergeCell ref="O1:O2"/>
    <mergeCell ref="G29:K29"/>
    <mergeCell ref="L29:O29"/>
    <mergeCell ref="G30:H30"/>
    <mergeCell ref="I30:J30"/>
    <mergeCell ref="L30:M30"/>
    <mergeCell ref="N30:O30"/>
    <mergeCell ref="E32:F32"/>
    <mergeCell ref="E34:F34"/>
    <mergeCell ref="E35:F35"/>
    <mergeCell ref="E19:F19"/>
    <mergeCell ref="E21:F21"/>
    <mergeCell ref="E22:F22"/>
    <mergeCell ref="E29:F31"/>
  </mergeCells>
  <conditionalFormatting sqref="Q3:Q9">
    <cfRule type="cellIs" dxfId="43" priority="1" operator="equal">
      <formula>"Estacionária"</formula>
    </cfRule>
    <cfRule type="cellIs" dxfId="42" priority="2" operator="equal">
      <formula>"Ruim"</formula>
    </cfRule>
    <cfRule type="cellIs" dxfId="41" priority="3" operator="equal">
      <formula>"Boa"</formula>
    </cfRule>
    <cfRule type="cellIs" dxfId="40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opLeftCell="B1" zoomScale="90" zoomScaleNormal="90" workbookViewId="0">
      <selection activeCell="Q9" sqref="Q9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thickTop="1" x14ac:dyDescent="0.25">
      <c r="A3" s="265" t="s">
        <v>104</v>
      </c>
      <c r="B3" s="32" t="s">
        <v>21</v>
      </c>
      <c r="C3" s="32" t="s">
        <v>92</v>
      </c>
      <c r="D3" s="49" t="s">
        <v>112</v>
      </c>
      <c r="E3" s="154"/>
      <c r="F3" s="164"/>
      <c r="G3" s="164"/>
      <c r="H3" s="164"/>
      <c r="I3" s="164"/>
      <c r="J3" s="164"/>
      <c r="K3" s="165"/>
      <c r="L3" s="130">
        <f>COUNTA(E3:K3)</f>
        <v>0</v>
      </c>
      <c r="M3" s="131"/>
      <c r="N3" s="131"/>
      <c r="O3" s="131"/>
      <c r="P3" s="132"/>
      <c r="Q3" s="142" t="str">
        <f t="shared" ref="Q3" si="0">IF(L3&lt;3,"Dados insuficientes")</f>
        <v>Dados insuficientes</v>
      </c>
    </row>
    <row r="4" spans="1:17" ht="28.5" x14ac:dyDescent="0.25">
      <c r="A4" s="265"/>
      <c r="B4" s="32" t="s">
        <v>22</v>
      </c>
      <c r="C4" s="32" t="s">
        <v>92</v>
      </c>
      <c r="D4" s="49" t="s">
        <v>113</v>
      </c>
      <c r="E4" s="156" t="e">
        <f>'Todos os indicadores'!#REF!</f>
        <v>#REF!</v>
      </c>
      <c r="F4" s="62" t="e">
        <f>'Todos os indicadores'!#REF!</f>
        <v>#REF!</v>
      </c>
      <c r="G4" s="62" t="e">
        <f>'Todos os indicadores'!#REF!</f>
        <v>#REF!</v>
      </c>
      <c r="H4" s="62" t="e">
        <f>'Todos os indicadores'!#REF!</f>
        <v>#REF!</v>
      </c>
      <c r="I4" s="62" t="e">
        <f>'Todos os indicadores'!#REF!</f>
        <v>#REF!</v>
      </c>
      <c r="J4" s="62"/>
      <c r="K4" s="66"/>
      <c r="L4" s="72">
        <f t="shared" ref="L4:L10" si="1">COUNTA(E4:K4)</f>
        <v>5</v>
      </c>
      <c r="M4" s="62"/>
      <c r="N4" s="62"/>
      <c r="O4" s="62"/>
      <c r="P4" s="66"/>
      <c r="Q4" s="142" t="s">
        <v>305</v>
      </c>
    </row>
    <row r="5" spans="1:17" ht="28.5" x14ac:dyDescent="0.25">
      <c r="A5" s="265"/>
      <c r="B5" s="32" t="s">
        <v>23</v>
      </c>
      <c r="C5" s="32" t="s">
        <v>92</v>
      </c>
      <c r="D5" s="49" t="s">
        <v>220</v>
      </c>
      <c r="E5" s="156">
        <f>'Todos os indicadores'!E13</f>
        <v>0</v>
      </c>
      <c r="F5" s="62">
        <f>'Todos os indicadores'!F13</f>
        <v>0</v>
      </c>
      <c r="G5" s="62">
        <f>'Todos os indicadores'!G13</f>
        <v>0</v>
      </c>
      <c r="H5" s="62">
        <f>'Todos os indicadores'!H13</f>
        <v>0</v>
      </c>
      <c r="I5" s="62"/>
      <c r="J5" s="62"/>
      <c r="K5" s="66"/>
      <c r="L5" s="72">
        <f t="shared" si="1"/>
        <v>4</v>
      </c>
      <c r="M5" s="59"/>
      <c r="N5" s="59"/>
      <c r="O5" s="59"/>
      <c r="P5" s="68"/>
      <c r="Q5" s="142" t="s">
        <v>305</v>
      </c>
    </row>
    <row r="6" spans="1:17" ht="33" x14ac:dyDescent="0.25">
      <c r="A6" s="265"/>
      <c r="B6" s="32" t="s">
        <v>24</v>
      </c>
      <c r="C6" s="32" t="s">
        <v>93</v>
      </c>
      <c r="D6" s="49" t="s">
        <v>221</v>
      </c>
      <c r="E6" s="156" t="e">
        <f>'Todos os indicadores'!#REF!</f>
        <v>#REF!</v>
      </c>
      <c r="F6" s="62" t="e">
        <f>'Todos os indicadores'!#REF!</f>
        <v>#REF!</v>
      </c>
      <c r="G6" s="62" t="e">
        <f>'Todos os indicadores'!#REF!</f>
        <v>#REF!</v>
      </c>
      <c r="H6" s="62" t="e">
        <f>'Todos os indicadores'!#REF!</f>
        <v>#REF!</v>
      </c>
      <c r="I6" s="62" t="e">
        <f>'Todos os indicadores'!#REF!</f>
        <v>#REF!</v>
      </c>
      <c r="J6" s="62"/>
      <c r="K6" s="66"/>
      <c r="L6" s="72">
        <f t="shared" si="1"/>
        <v>5</v>
      </c>
      <c r="M6" s="58"/>
      <c r="N6" s="59"/>
      <c r="O6" s="59"/>
      <c r="P6" s="68"/>
      <c r="Q6" s="142" t="s">
        <v>305</v>
      </c>
    </row>
    <row r="7" spans="1:17" ht="33" x14ac:dyDescent="0.25">
      <c r="A7" s="265"/>
      <c r="B7" s="32" t="s">
        <v>25</v>
      </c>
      <c r="C7" s="32" t="s">
        <v>93</v>
      </c>
      <c r="D7" s="49" t="s">
        <v>222</v>
      </c>
      <c r="E7" s="156"/>
      <c r="F7" s="62"/>
      <c r="G7" s="62"/>
      <c r="H7" s="62"/>
      <c r="I7" s="62"/>
      <c r="J7" s="62"/>
      <c r="K7" s="66"/>
      <c r="L7" s="72">
        <f t="shared" si="1"/>
        <v>0</v>
      </c>
      <c r="M7" s="59"/>
      <c r="N7" s="59"/>
      <c r="O7" s="59"/>
      <c r="P7" s="68"/>
      <c r="Q7" s="142" t="str">
        <f t="shared" ref="Q7:Q10" si="2">IF(L7&lt;3,"Dados insuficientes")</f>
        <v>Dados insuficientes</v>
      </c>
    </row>
    <row r="8" spans="1:17" ht="18.75" x14ac:dyDescent="0.25">
      <c r="A8" s="265"/>
      <c r="B8" s="32" t="s">
        <v>26</v>
      </c>
      <c r="C8" s="32" t="s">
        <v>93</v>
      </c>
      <c r="D8" s="49" t="s">
        <v>223</v>
      </c>
      <c r="E8" s="156" t="e">
        <f>'Todos os indicadores'!#REF!</f>
        <v>#REF!</v>
      </c>
      <c r="F8" s="62" t="e">
        <f>'Todos os indicadores'!#REF!</f>
        <v>#REF!</v>
      </c>
      <c r="G8" s="62" t="e">
        <f>'Todos os indicadores'!#REF!</f>
        <v>#REF!</v>
      </c>
      <c r="H8" s="62" t="e">
        <f>'Todos os indicadores'!#REF!</f>
        <v>#REF!</v>
      </c>
      <c r="I8" s="62" t="e">
        <f>'Todos os indicadores'!#REF!</f>
        <v>#REF!</v>
      </c>
      <c r="J8" s="62"/>
      <c r="K8" s="66"/>
      <c r="L8" s="72">
        <f t="shared" si="1"/>
        <v>5</v>
      </c>
      <c r="M8" s="16"/>
      <c r="N8" s="58"/>
      <c r="O8" s="58"/>
      <c r="P8" s="65"/>
      <c r="Q8" s="142" t="s">
        <v>308</v>
      </c>
    </row>
    <row r="9" spans="1:17" ht="28.5" x14ac:dyDescent="0.25">
      <c r="A9" s="265"/>
      <c r="B9" s="32" t="s">
        <v>27</v>
      </c>
      <c r="C9" s="32" t="s">
        <v>93</v>
      </c>
      <c r="D9" s="49" t="s">
        <v>114</v>
      </c>
      <c r="E9" s="156"/>
      <c r="F9" s="62"/>
      <c r="G9" s="62"/>
      <c r="H9" s="62"/>
      <c r="I9" s="62"/>
      <c r="J9" s="62"/>
      <c r="K9" s="66"/>
      <c r="L9" s="72">
        <f t="shared" si="1"/>
        <v>0</v>
      </c>
      <c r="M9" s="161"/>
      <c r="N9" s="162"/>
      <c r="O9" s="162"/>
      <c r="P9" s="163"/>
      <c r="Q9" s="142" t="str">
        <f t="shared" si="2"/>
        <v>Dados insuficientes</v>
      </c>
    </row>
    <row r="10" spans="1:17" ht="29.25" thickBot="1" x14ac:dyDescent="0.3">
      <c r="A10" s="265"/>
      <c r="B10" s="32" t="s">
        <v>28</v>
      </c>
      <c r="C10" s="32" t="s">
        <v>93</v>
      </c>
      <c r="D10" s="49" t="s">
        <v>115</v>
      </c>
      <c r="E10" s="158"/>
      <c r="F10" s="137"/>
      <c r="G10" s="137"/>
      <c r="H10" s="137"/>
      <c r="I10" s="137"/>
      <c r="J10" s="137"/>
      <c r="K10" s="138"/>
      <c r="L10" s="136">
        <f t="shared" si="1"/>
        <v>0</v>
      </c>
      <c r="M10" s="137"/>
      <c r="N10" s="137"/>
      <c r="O10" s="137"/>
      <c r="P10" s="138"/>
      <c r="Q10" s="160" t="str">
        <f t="shared" si="2"/>
        <v>Dados insuficientes</v>
      </c>
    </row>
    <row r="11" spans="1:17" ht="20.100000000000001" customHeight="1" thickTop="1" thickBot="1" x14ac:dyDescent="0.3"/>
    <row r="12" spans="1:17" ht="20.100000000000001" customHeight="1" thickTop="1" x14ac:dyDescent="0.25">
      <c r="E12" s="87" t="s">
        <v>272</v>
      </c>
      <c r="F12" s="88"/>
      <c r="G12" s="88"/>
      <c r="H12" s="88"/>
      <c r="I12" s="81"/>
      <c r="J12" s="89"/>
      <c r="P12" s="79"/>
    </row>
    <row r="13" spans="1:17" ht="20.100000000000001" customHeight="1" thickBot="1" x14ac:dyDescent="0.3">
      <c r="E13" s="83" t="s">
        <v>273</v>
      </c>
      <c r="F13" s="84"/>
      <c r="G13" s="85"/>
      <c r="H13" s="84"/>
      <c r="I13" s="8"/>
      <c r="J13" s="89"/>
      <c r="P13" s="79"/>
    </row>
    <row r="14" spans="1:17" ht="20.100000000000001" customHeight="1" thickTop="1" x14ac:dyDescent="0.25">
      <c r="P14" s="79"/>
    </row>
    <row r="15" spans="1:17" ht="20.100000000000001" customHeight="1" thickBot="1" x14ac:dyDescent="0.3">
      <c r="E15" s="71" t="s">
        <v>287</v>
      </c>
      <c r="P15" s="79"/>
    </row>
    <row r="16" spans="1:17" ht="20.100000000000001" customHeight="1" thickTop="1" thickBot="1" x14ac:dyDescent="0.3">
      <c r="E16" s="102" t="s">
        <v>285</v>
      </c>
      <c r="F16" s="103"/>
      <c r="G16" s="104"/>
      <c r="H16" s="96" t="s">
        <v>179</v>
      </c>
      <c r="I16" s="93"/>
      <c r="J16" s="94"/>
      <c r="K16" s="94"/>
      <c r="L16" s="90"/>
      <c r="M16" s="94"/>
      <c r="N16" s="94"/>
      <c r="O16" s="94"/>
    </row>
    <row r="17" spans="1:16" ht="20.100000000000001" customHeight="1" thickTop="1" thickBot="1" x14ac:dyDescent="0.3">
      <c r="E17" s="244" t="s">
        <v>303</v>
      </c>
      <c r="F17" s="245"/>
      <c r="G17" s="255" t="s">
        <v>288</v>
      </c>
      <c r="H17" s="256"/>
      <c r="I17" s="256"/>
      <c r="J17" s="256"/>
      <c r="K17" s="257"/>
      <c r="L17" s="256" t="s">
        <v>297</v>
      </c>
      <c r="M17" s="256"/>
      <c r="N17" s="256"/>
      <c r="O17" s="257"/>
    </row>
    <row r="18" spans="1:16" s="9" customFormat="1" ht="20.100000000000001" customHeight="1" x14ac:dyDescent="0.25">
      <c r="A18" s="2"/>
      <c r="D18" s="1"/>
      <c r="E18" s="246"/>
      <c r="F18" s="247"/>
      <c r="G18" s="250" t="s">
        <v>283</v>
      </c>
      <c r="H18" s="251"/>
      <c r="I18" s="252" t="s">
        <v>286</v>
      </c>
      <c r="J18" s="253"/>
      <c r="K18" s="115" t="s">
        <v>293</v>
      </c>
      <c r="L18" s="250" t="s">
        <v>286</v>
      </c>
      <c r="M18" s="251"/>
      <c r="N18" s="252" t="s">
        <v>284</v>
      </c>
      <c r="O18" s="254"/>
    </row>
    <row r="19" spans="1:16" s="9" customFormat="1" ht="20.100000000000001" customHeight="1" thickBot="1" x14ac:dyDescent="0.3">
      <c r="A19" s="2"/>
      <c r="D19" s="1"/>
      <c r="E19" s="248"/>
      <c r="F19" s="249"/>
      <c r="G19" s="107" t="s">
        <v>289</v>
      </c>
      <c r="H19" s="110" t="s">
        <v>304</v>
      </c>
      <c r="I19" s="108" t="s">
        <v>290</v>
      </c>
      <c r="J19" s="114" t="s">
        <v>304</v>
      </c>
      <c r="K19" s="116" t="s">
        <v>304</v>
      </c>
      <c r="L19" s="107" t="s">
        <v>290</v>
      </c>
      <c r="M19" s="110" t="s">
        <v>304</v>
      </c>
      <c r="N19" s="108" t="s">
        <v>289</v>
      </c>
      <c r="O19" s="35" t="s">
        <v>304</v>
      </c>
    </row>
    <row r="20" spans="1:16" s="9" customFormat="1" ht="15.75" thickTop="1" x14ac:dyDescent="0.25">
      <c r="A20" s="2"/>
      <c r="D20" s="1"/>
      <c r="E20" s="242" t="s">
        <v>279</v>
      </c>
      <c r="F20" s="243"/>
      <c r="G20" s="100"/>
      <c r="H20" s="111"/>
      <c r="I20" s="109"/>
      <c r="J20" s="12"/>
      <c r="K20" s="117"/>
      <c r="L20" s="147"/>
      <c r="M20" s="111"/>
      <c r="N20" s="109"/>
      <c r="O20" s="95"/>
    </row>
    <row r="21" spans="1:16" s="9" customFormat="1" ht="15" x14ac:dyDescent="0.25">
      <c r="A21" s="2"/>
      <c r="D21" s="1"/>
      <c r="E21" s="105" t="s">
        <v>280</v>
      </c>
      <c r="F21" s="106"/>
      <c r="G21" s="144"/>
      <c r="H21" s="112"/>
      <c r="I21" s="97"/>
      <c r="J21" s="149"/>
      <c r="K21" s="118"/>
      <c r="L21" s="98"/>
      <c r="M21" s="112"/>
      <c r="N21" s="42"/>
      <c r="O21" s="91"/>
    </row>
    <row r="22" spans="1:16" s="9" customFormat="1" ht="34.5" customHeight="1" x14ac:dyDescent="0.25">
      <c r="A22" s="2"/>
      <c r="D22" s="1"/>
      <c r="E22" s="238" t="s">
        <v>292</v>
      </c>
      <c r="F22" s="239"/>
      <c r="G22" s="144"/>
      <c r="H22" s="112"/>
      <c r="I22" s="97"/>
      <c r="J22" s="149"/>
      <c r="K22" s="118"/>
      <c r="L22" s="98"/>
      <c r="M22" s="112"/>
      <c r="N22" s="42"/>
      <c r="O22" s="91"/>
    </row>
    <row r="23" spans="1:16" s="9" customFormat="1" ht="58.5" customHeight="1" thickBot="1" x14ac:dyDescent="0.3">
      <c r="A23" s="2"/>
      <c r="D23" s="1"/>
      <c r="E23" s="240" t="s">
        <v>282</v>
      </c>
      <c r="F23" s="241"/>
      <c r="G23" s="99"/>
      <c r="H23" s="113"/>
      <c r="I23" s="101"/>
      <c r="J23" s="150"/>
      <c r="K23" s="119"/>
      <c r="L23" s="120"/>
      <c r="M23" s="113"/>
      <c r="N23" s="101"/>
      <c r="O23" s="92"/>
    </row>
    <row r="24" spans="1:16" s="9" customFormat="1" ht="58.5" customHeight="1" thickTop="1" thickBot="1" x14ac:dyDescent="0.3">
      <c r="A24" s="2"/>
      <c r="D24" s="1"/>
      <c r="E24" s="123"/>
      <c r="F24" s="123"/>
      <c r="G24" s="86"/>
      <c r="H24" s="31"/>
      <c r="I24" s="31"/>
      <c r="J24" s="31"/>
      <c r="K24" s="31"/>
      <c r="L24" s="122"/>
      <c r="M24" s="31"/>
      <c r="N24" s="31"/>
      <c r="O24" s="31"/>
    </row>
    <row r="25" spans="1:16" s="9" customFormat="1" ht="20.100000000000001" customHeight="1" thickTop="1" x14ac:dyDescent="0.25">
      <c r="A25" s="2"/>
      <c r="D25" s="1"/>
      <c r="E25" s="87" t="s">
        <v>272</v>
      </c>
      <c r="F25" s="88"/>
      <c r="G25" s="88"/>
      <c r="H25" s="88"/>
      <c r="I25" s="81"/>
      <c r="J25" s="89"/>
      <c r="K25" s="1"/>
      <c r="L25" s="73"/>
      <c r="M25" s="1"/>
      <c r="N25" s="1"/>
      <c r="O25" s="1"/>
      <c r="P25" s="1"/>
    </row>
    <row r="26" spans="1:16" s="9" customFormat="1" ht="20.100000000000001" customHeight="1" thickBot="1" x14ac:dyDescent="0.3">
      <c r="A26" s="2"/>
      <c r="D26" s="1"/>
      <c r="E26" s="83" t="s">
        <v>273</v>
      </c>
      <c r="F26" s="84"/>
      <c r="G26" s="85"/>
      <c r="H26" s="84"/>
      <c r="I26" s="8"/>
      <c r="J26" s="89"/>
      <c r="K26" s="1"/>
      <c r="L26" s="73"/>
      <c r="M26" s="1"/>
      <c r="N26" s="1"/>
      <c r="O26" s="1"/>
      <c r="P26" s="1"/>
    </row>
    <row r="27" spans="1:16" s="9" customFormat="1" ht="20.100000000000001" customHeight="1" thickTop="1" x14ac:dyDescent="0.25">
      <c r="A27" s="2"/>
      <c r="D27" s="1"/>
      <c r="E27" s="1"/>
      <c r="F27" s="1"/>
      <c r="H27" s="1"/>
      <c r="I27" s="1"/>
      <c r="J27" s="1"/>
      <c r="K27" s="1"/>
      <c r="L27" s="73"/>
      <c r="M27" s="1"/>
      <c r="N27" s="1"/>
      <c r="O27" s="1"/>
      <c r="P27" s="1"/>
    </row>
    <row r="28" spans="1:16" s="9" customFormat="1" ht="20.100000000000001" customHeight="1" thickBot="1" x14ac:dyDescent="0.3">
      <c r="A28" s="2"/>
      <c r="D28" s="1"/>
      <c r="E28" s="71" t="s">
        <v>287</v>
      </c>
      <c r="F28" s="1"/>
      <c r="H28" s="1"/>
      <c r="I28" s="1"/>
      <c r="J28" s="1"/>
      <c r="K28" s="1"/>
      <c r="L28" s="73"/>
      <c r="M28" s="1"/>
      <c r="N28" s="1"/>
      <c r="O28" s="1"/>
      <c r="P28" s="1"/>
    </row>
    <row r="29" spans="1:16" s="9" customFormat="1" ht="20.100000000000001" customHeight="1" thickTop="1" thickBot="1" x14ac:dyDescent="0.3">
      <c r="A29" s="2"/>
      <c r="D29" s="1"/>
      <c r="E29" s="102" t="s">
        <v>285</v>
      </c>
      <c r="F29" s="103"/>
      <c r="G29" s="104"/>
      <c r="H29" s="96" t="s">
        <v>179</v>
      </c>
      <c r="I29" s="93"/>
      <c r="J29" s="94"/>
      <c r="K29" s="94"/>
      <c r="L29" s="90"/>
      <c r="M29" s="94"/>
      <c r="N29" s="94"/>
      <c r="O29" s="94"/>
      <c r="P29" s="1"/>
    </row>
    <row r="30" spans="1:16" s="9" customFormat="1" ht="20.100000000000001" customHeight="1" thickTop="1" thickBot="1" x14ac:dyDescent="0.3">
      <c r="A30" s="2"/>
      <c r="D30" s="1"/>
      <c r="E30" s="244" t="s">
        <v>303</v>
      </c>
      <c r="F30" s="245"/>
      <c r="G30" s="255" t="s">
        <v>288</v>
      </c>
      <c r="H30" s="256"/>
      <c r="I30" s="256"/>
      <c r="J30" s="256"/>
      <c r="K30" s="257"/>
      <c r="L30" s="256" t="s">
        <v>297</v>
      </c>
      <c r="M30" s="256"/>
      <c r="N30" s="256"/>
      <c r="O30" s="257"/>
      <c r="P30" s="1"/>
    </row>
    <row r="31" spans="1:16" s="9" customFormat="1" ht="20.100000000000001" customHeight="1" x14ac:dyDescent="0.25">
      <c r="A31" s="2"/>
      <c r="D31" s="1"/>
      <c r="E31" s="246"/>
      <c r="F31" s="247"/>
      <c r="G31" s="250" t="s">
        <v>283</v>
      </c>
      <c r="H31" s="251"/>
      <c r="I31" s="252" t="s">
        <v>286</v>
      </c>
      <c r="J31" s="253"/>
      <c r="K31" s="115" t="s">
        <v>293</v>
      </c>
      <c r="L31" s="250" t="s">
        <v>286</v>
      </c>
      <c r="M31" s="251"/>
      <c r="N31" s="252" t="s">
        <v>284</v>
      </c>
      <c r="O31" s="254"/>
      <c r="P31" s="1"/>
    </row>
    <row r="32" spans="1:16" s="9" customFormat="1" ht="20.100000000000001" customHeight="1" thickBot="1" x14ac:dyDescent="0.3">
      <c r="A32" s="2"/>
      <c r="D32" s="1"/>
      <c r="E32" s="248"/>
      <c r="F32" s="249"/>
      <c r="G32" s="107" t="s">
        <v>289</v>
      </c>
      <c r="H32" s="110" t="s">
        <v>304</v>
      </c>
      <c r="I32" s="108" t="s">
        <v>290</v>
      </c>
      <c r="J32" s="114" t="s">
        <v>304</v>
      </c>
      <c r="K32" s="116" t="s">
        <v>304</v>
      </c>
      <c r="L32" s="107" t="s">
        <v>290</v>
      </c>
      <c r="M32" s="110" t="s">
        <v>304</v>
      </c>
      <c r="N32" s="108" t="s">
        <v>289</v>
      </c>
      <c r="O32" s="35" t="s">
        <v>304</v>
      </c>
      <c r="P32" s="1"/>
    </row>
    <row r="33" spans="1:17" s="9" customFormat="1" ht="20.100000000000001" customHeight="1" thickTop="1" x14ac:dyDescent="0.25">
      <c r="A33" s="2"/>
      <c r="D33" s="1"/>
      <c r="E33" s="242" t="s">
        <v>279</v>
      </c>
      <c r="F33" s="243"/>
      <c r="G33" s="100"/>
      <c r="H33" s="111"/>
      <c r="I33" s="109"/>
      <c r="J33" s="12"/>
      <c r="K33" s="117"/>
      <c r="L33" s="147"/>
      <c r="M33" s="111"/>
      <c r="N33" s="109"/>
      <c r="O33" s="95"/>
      <c r="P33" s="1"/>
    </row>
    <row r="34" spans="1:17" s="2" customFormat="1" ht="20.100000000000001" customHeight="1" x14ac:dyDescent="0.25">
      <c r="B34" s="9"/>
      <c r="C34" s="9"/>
      <c r="D34" s="1"/>
      <c r="E34" s="105" t="s">
        <v>280</v>
      </c>
      <c r="F34" s="106"/>
      <c r="G34" s="144"/>
      <c r="H34" s="112"/>
      <c r="I34" s="97"/>
      <c r="J34" s="149"/>
      <c r="K34" s="118"/>
      <c r="L34" s="98"/>
      <c r="M34" s="112"/>
      <c r="N34" s="42"/>
      <c r="O34" s="91"/>
      <c r="P34" s="1"/>
      <c r="Q34" s="9"/>
    </row>
    <row r="35" spans="1:17" s="2" customFormat="1" ht="20.100000000000001" customHeight="1" x14ac:dyDescent="0.25">
      <c r="B35" s="9"/>
      <c r="C35" s="9"/>
      <c r="D35" s="1"/>
      <c r="E35" s="238" t="s">
        <v>292</v>
      </c>
      <c r="F35" s="239"/>
      <c r="G35" s="144"/>
      <c r="H35" s="112"/>
      <c r="I35" s="97"/>
      <c r="J35" s="149"/>
      <c r="K35" s="118"/>
      <c r="L35" s="98"/>
      <c r="M35" s="112"/>
      <c r="N35" s="42"/>
      <c r="O35" s="91"/>
      <c r="P35" s="1"/>
      <c r="Q35" s="9"/>
    </row>
    <row r="36" spans="1:17" s="2" customFormat="1" ht="59.45" customHeight="1" thickBot="1" x14ac:dyDescent="0.3">
      <c r="B36" s="9"/>
      <c r="C36" s="9"/>
      <c r="D36" s="1"/>
      <c r="E36" s="240" t="s">
        <v>282</v>
      </c>
      <c r="F36" s="241"/>
      <c r="G36" s="99"/>
      <c r="H36" s="113"/>
      <c r="I36" s="101"/>
      <c r="J36" s="150"/>
      <c r="K36" s="119"/>
      <c r="L36" s="120"/>
      <c r="M36" s="113"/>
      <c r="N36" s="101"/>
      <c r="O36" s="92"/>
      <c r="P36" s="1"/>
      <c r="Q36" s="9"/>
    </row>
    <row r="37" spans="1:17" s="2" customFormat="1" ht="59.45" customHeight="1" thickTop="1" x14ac:dyDescent="0.25">
      <c r="B37" s="9"/>
      <c r="C37" s="9"/>
      <c r="D37" s="1"/>
      <c r="E37" s="123"/>
      <c r="F37" s="123"/>
      <c r="G37" s="86"/>
      <c r="H37" s="31"/>
      <c r="I37" s="31"/>
      <c r="J37" s="31"/>
      <c r="K37" s="31"/>
      <c r="L37" s="122"/>
      <c r="M37" s="31"/>
      <c r="N37" s="31"/>
      <c r="O37" s="31"/>
      <c r="P37" s="1"/>
      <c r="Q37" s="9"/>
    </row>
    <row r="38" spans="1:17" s="2" customFormat="1" ht="20.100000000000001" customHeight="1" x14ac:dyDescent="0.25">
      <c r="B38" s="9"/>
      <c r="C38" s="9"/>
      <c r="D38" s="1"/>
      <c r="E38" s="1"/>
      <c r="F38" s="1"/>
      <c r="G38" s="9"/>
      <c r="H38" s="1"/>
      <c r="I38" s="1"/>
      <c r="J38" s="1"/>
      <c r="K38" s="1"/>
      <c r="L38" s="73"/>
      <c r="M38" s="1"/>
      <c r="N38" s="1"/>
      <c r="O38" s="1"/>
      <c r="P38" s="1"/>
      <c r="Q38" s="9"/>
    </row>
    <row r="39" spans="1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1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1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1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1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1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1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1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1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1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59.45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59.45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  <row r="54" spans="2:17" s="2" customFormat="1" ht="20.100000000000001" customHeight="1" x14ac:dyDescent="0.25">
      <c r="B54" s="9"/>
      <c r="C54" s="9"/>
      <c r="D54" s="1"/>
      <c r="E54" s="1"/>
      <c r="F54" s="1"/>
      <c r="G54" s="9"/>
      <c r="H54" s="1"/>
      <c r="I54" s="1"/>
      <c r="J54" s="1"/>
      <c r="K54" s="1"/>
      <c r="L54" s="73"/>
      <c r="M54" s="1"/>
      <c r="N54" s="1"/>
      <c r="O54" s="1"/>
      <c r="P54" s="1"/>
      <c r="Q54" s="9"/>
    </row>
    <row r="55" spans="2:17" s="2" customFormat="1" ht="20.100000000000001" customHeight="1" x14ac:dyDescent="0.25">
      <c r="B55" s="9"/>
      <c r="C55" s="9"/>
      <c r="D55" s="1"/>
      <c r="E55" s="1"/>
      <c r="F55" s="1"/>
      <c r="G55" s="9"/>
      <c r="H55" s="1"/>
      <c r="I55" s="1"/>
      <c r="J55" s="1"/>
      <c r="K55" s="1"/>
      <c r="L55" s="73"/>
      <c r="M55" s="1"/>
      <c r="N55" s="1"/>
      <c r="O55" s="1"/>
      <c r="P55" s="1"/>
      <c r="Q55" s="9"/>
    </row>
    <row r="56" spans="2:17" s="2" customFormat="1" ht="20.100000000000001" customHeight="1" x14ac:dyDescent="0.25">
      <c r="B56" s="9"/>
      <c r="C56" s="9"/>
      <c r="D56" s="1"/>
      <c r="E56" s="1"/>
      <c r="F56" s="1"/>
      <c r="G56" s="9"/>
      <c r="H56" s="1"/>
      <c r="I56" s="1"/>
      <c r="J56" s="1"/>
      <c r="K56" s="1"/>
      <c r="L56" s="73"/>
      <c r="M56" s="1"/>
      <c r="N56" s="1"/>
      <c r="O56" s="1"/>
      <c r="P56" s="1"/>
      <c r="Q56" s="9"/>
    </row>
    <row r="57" spans="2:17" s="2" customFormat="1" ht="20.100000000000001" customHeight="1" x14ac:dyDescent="0.25">
      <c r="B57" s="9"/>
      <c r="C57" s="9"/>
      <c r="D57" s="1"/>
      <c r="E57" s="1"/>
      <c r="F57" s="1"/>
      <c r="G57" s="9"/>
      <c r="H57" s="1"/>
      <c r="I57" s="1"/>
      <c r="J57" s="1"/>
      <c r="K57" s="1"/>
      <c r="L57" s="73"/>
      <c r="M57" s="1"/>
      <c r="N57" s="1"/>
      <c r="O57" s="1"/>
      <c r="P57" s="1"/>
      <c r="Q57" s="9"/>
    </row>
    <row r="58" spans="2:17" s="2" customFormat="1" ht="20.100000000000001" customHeight="1" x14ac:dyDescent="0.25">
      <c r="B58" s="9"/>
      <c r="C58" s="9"/>
      <c r="D58" s="1"/>
      <c r="E58" s="1"/>
      <c r="F58" s="1"/>
      <c r="G58" s="9"/>
      <c r="H58" s="1"/>
      <c r="I58" s="1"/>
      <c r="J58" s="1"/>
      <c r="K58" s="1"/>
      <c r="L58" s="73"/>
      <c r="M58" s="1"/>
      <c r="N58" s="1"/>
      <c r="O58" s="1"/>
      <c r="P58" s="1"/>
      <c r="Q58" s="9"/>
    </row>
    <row r="59" spans="2:17" s="2" customFormat="1" ht="20.100000000000001" customHeight="1" x14ac:dyDescent="0.25">
      <c r="B59" s="9"/>
      <c r="C59" s="9"/>
      <c r="D59" s="1"/>
      <c r="E59" s="1"/>
      <c r="F59" s="1"/>
      <c r="G59" s="9"/>
      <c r="H59" s="1"/>
      <c r="I59" s="1"/>
      <c r="J59" s="1"/>
      <c r="K59" s="1"/>
      <c r="L59" s="73"/>
      <c r="M59" s="1"/>
      <c r="N59" s="1"/>
      <c r="O59" s="1"/>
      <c r="P59" s="1"/>
      <c r="Q59" s="9"/>
    </row>
    <row r="60" spans="2:17" s="2" customFormat="1" ht="20.100000000000001" customHeight="1" x14ac:dyDescent="0.25">
      <c r="B60" s="9"/>
      <c r="C60" s="9"/>
      <c r="D60" s="1"/>
      <c r="E60" s="1"/>
      <c r="F60" s="1"/>
      <c r="G60" s="9"/>
      <c r="H60" s="1"/>
      <c r="I60" s="1"/>
      <c r="J60" s="1"/>
      <c r="K60" s="1"/>
      <c r="L60" s="73"/>
      <c r="M60" s="1"/>
      <c r="N60" s="1"/>
      <c r="O60" s="1"/>
      <c r="P60" s="1"/>
      <c r="Q60" s="9"/>
    </row>
    <row r="61" spans="2:17" s="2" customFormat="1" ht="20.100000000000001" customHeight="1" x14ac:dyDescent="0.25">
      <c r="B61" s="9"/>
      <c r="C61" s="9"/>
      <c r="D61" s="1"/>
      <c r="E61" s="1"/>
      <c r="F61" s="1"/>
      <c r="G61" s="9"/>
      <c r="H61" s="1"/>
      <c r="I61" s="1"/>
      <c r="J61" s="1"/>
      <c r="K61" s="1"/>
      <c r="L61" s="73"/>
      <c r="M61" s="1"/>
      <c r="N61" s="1"/>
      <c r="O61" s="1"/>
      <c r="P61" s="1"/>
      <c r="Q61" s="9"/>
    </row>
    <row r="62" spans="2:17" s="2" customFormat="1" ht="20.100000000000001" customHeight="1" x14ac:dyDescent="0.25">
      <c r="B62" s="9"/>
      <c r="C62" s="9"/>
      <c r="D62" s="1"/>
      <c r="E62" s="1"/>
      <c r="F62" s="1"/>
      <c r="G62" s="9"/>
      <c r="H62" s="1"/>
      <c r="I62" s="1"/>
      <c r="J62" s="1"/>
      <c r="K62" s="1"/>
      <c r="L62" s="73"/>
      <c r="M62" s="1"/>
      <c r="N62" s="1"/>
      <c r="O62" s="1"/>
      <c r="P62" s="1"/>
      <c r="Q62" s="9"/>
    </row>
    <row r="63" spans="2:17" s="2" customFormat="1" ht="20.100000000000001" customHeight="1" x14ac:dyDescent="0.25">
      <c r="B63" s="9"/>
      <c r="C63" s="9"/>
      <c r="D63" s="1"/>
      <c r="E63" s="1"/>
      <c r="F63" s="1"/>
      <c r="G63" s="9"/>
      <c r="H63" s="1"/>
      <c r="I63" s="1"/>
      <c r="J63" s="1"/>
      <c r="K63" s="1"/>
      <c r="L63" s="73"/>
      <c r="M63" s="1"/>
      <c r="N63" s="1"/>
      <c r="O63" s="1"/>
      <c r="P63" s="1"/>
      <c r="Q63" s="9"/>
    </row>
    <row r="64" spans="2:17" s="2" customFormat="1" ht="20.100000000000001" customHeight="1" x14ac:dyDescent="0.25">
      <c r="B64" s="9"/>
      <c r="C64" s="9"/>
      <c r="D64" s="1"/>
      <c r="E64" s="1"/>
      <c r="F64" s="1"/>
      <c r="G64" s="9"/>
      <c r="H64" s="1"/>
      <c r="I64" s="1"/>
      <c r="J64" s="1"/>
      <c r="K64" s="1"/>
      <c r="L64" s="73"/>
      <c r="M64" s="1"/>
      <c r="N64" s="1"/>
      <c r="O64" s="1"/>
      <c r="P64" s="1"/>
      <c r="Q64" s="9"/>
    </row>
    <row r="65" spans="2:17" s="2" customFormat="1" ht="20.100000000000001" customHeight="1" x14ac:dyDescent="0.25">
      <c r="B65" s="9"/>
      <c r="C65" s="9"/>
      <c r="D65" s="1"/>
      <c r="E65" s="1"/>
      <c r="F65" s="1"/>
      <c r="G65" s="9"/>
      <c r="H65" s="1"/>
      <c r="I65" s="1"/>
      <c r="J65" s="1"/>
      <c r="K65" s="1"/>
      <c r="L65" s="73"/>
      <c r="M65" s="1"/>
      <c r="N65" s="1"/>
      <c r="O65" s="1"/>
      <c r="P65" s="1"/>
      <c r="Q65" s="9"/>
    </row>
    <row r="66" spans="2:17" s="2" customFormat="1" ht="20.100000000000001" customHeight="1" x14ac:dyDescent="0.25">
      <c r="B66" s="9"/>
      <c r="C66" s="9"/>
      <c r="D66" s="1"/>
      <c r="E66" s="1"/>
      <c r="F66" s="1"/>
      <c r="G66" s="9"/>
      <c r="H66" s="1"/>
      <c r="I66" s="1"/>
      <c r="J66" s="1"/>
      <c r="K66" s="1"/>
      <c r="L66" s="73"/>
      <c r="M66" s="1"/>
      <c r="N66" s="1"/>
      <c r="O66" s="1"/>
      <c r="P66" s="1"/>
      <c r="Q66" s="9"/>
    </row>
    <row r="67" spans="2:17" s="2" customFormat="1" ht="20.100000000000001" customHeight="1" x14ac:dyDescent="0.25">
      <c r="B67" s="9"/>
      <c r="C67" s="9"/>
      <c r="D67" s="1"/>
      <c r="E67" s="1"/>
      <c r="F67" s="1"/>
      <c r="G67" s="9"/>
      <c r="H67" s="1"/>
      <c r="I67" s="1"/>
      <c r="J67" s="1"/>
      <c r="K67" s="1"/>
      <c r="L67" s="73"/>
      <c r="M67" s="1"/>
      <c r="N67" s="1"/>
      <c r="O67" s="1"/>
      <c r="P67" s="1"/>
      <c r="Q67" s="9"/>
    </row>
    <row r="68" spans="2:17" s="2" customFormat="1" ht="20.100000000000001" customHeight="1" x14ac:dyDescent="0.25">
      <c r="B68" s="9"/>
      <c r="C68" s="9"/>
      <c r="D68" s="1"/>
      <c r="E68" s="1"/>
      <c r="F68" s="1"/>
      <c r="G68" s="9"/>
      <c r="H68" s="1"/>
      <c r="I68" s="1"/>
      <c r="J68" s="1"/>
      <c r="K68" s="1"/>
      <c r="L68" s="73"/>
      <c r="M68" s="1"/>
      <c r="N68" s="1"/>
      <c r="O68" s="1"/>
      <c r="P68" s="1"/>
      <c r="Q68" s="9"/>
    </row>
    <row r="69" spans="2:17" s="2" customFormat="1" ht="20.100000000000001" customHeight="1" x14ac:dyDescent="0.25">
      <c r="B69" s="9"/>
      <c r="C69" s="9"/>
      <c r="D69" s="1"/>
      <c r="E69" s="1"/>
      <c r="F69" s="1"/>
      <c r="G69" s="9"/>
      <c r="H69" s="1"/>
      <c r="I69" s="1"/>
      <c r="J69" s="1"/>
      <c r="K69" s="1"/>
      <c r="L69" s="73"/>
      <c r="M69" s="1"/>
      <c r="N69" s="1"/>
      <c r="O69" s="1"/>
      <c r="P69" s="1"/>
      <c r="Q69" s="9"/>
    </row>
    <row r="70" spans="2:17" s="2" customFormat="1" ht="20.100000000000001" customHeight="1" x14ac:dyDescent="0.25">
      <c r="B70" s="9"/>
      <c r="C70" s="9"/>
      <c r="D70" s="1"/>
      <c r="E70" s="1"/>
      <c r="F70" s="1"/>
      <c r="G70" s="9"/>
      <c r="H70" s="1"/>
      <c r="I70" s="1"/>
      <c r="J70" s="1"/>
      <c r="K70" s="1"/>
      <c r="L70" s="73"/>
      <c r="M70" s="1"/>
      <c r="N70" s="1"/>
      <c r="O70" s="1"/>
      <c r="P70" s="1"/>
      <c r="Q70" s="9"/>
    </row>
    <row r="71" spans="2:17" s="2" customFormat="1" ht="20.100000000000001" customHeight="1" x14ac:dyDescent="0.25">
      <c r="B71" s="9"/>
      <c r="C71" s="9"/>
      <c r="D71" s="1"/>
      <c r="E71" s="1"/>
      <c r="F71" s="1"/>
      <c r="G71" s="9"/>
      <c r="H71" s="1"/>
      <c r="I71" s="1"/>
      <c r="J71" s="1"/>
      <c r="K71" s="1"/>
      <c r="L71" s="73"/>
      <c r="M71" s="1"/>
      <c r="N71" s="1"/>
      <c r="O71" s="1"/>
      <c r="P71" s="1"/>
      <c r="Q71" s="9"/>
    </row>
    <row r="72" spans="2:17" s="2" customFormat="1" ht="20.100000000000001" customHeight="1" x14ac:dyDescent="0.25">
      <c r="B72" s="9"/>
      <c r="C72" s="9"/>
      <c r="D72" s="1"/>
      <c r="E72" s="1"/>
      <c r="F72" s="1"/>
      <c r="G72" s="9"/>
      <c r="H72" s="1"/>
      <c r="I72" s="1"/>
      <c r="J72" s="1"/>
      <c r="K72" s="1"/>
      <c r="L72" s="73"/>
      <c r="M72" s="1"/>
      <c r="N72" s="1"/>
      <c r="O72" s="1"/>
      <c r="P72" s="1"/>
      <c r="Q72" s="9"/>
    </row>
    <row r="73" spans="2:17" s="2" customFormat="1" ht="20.100000000000001" customHeight="1" x14ac:dyDescent="0.25">
      <c r="B73" s="9"/>
      <c r="C73" s="9"/>
      <c r="D73" s="1"/>
      <c r="E73" s="1"/>
      <c r="F73" s="1"/>
      <c r="G73" s="9"/>
      <c r="H73" s="1"/>
      <c r="I73" s="1"/>
      <c r="J73" s="1"/>
      <c r="K73" s="1"/>
      <c r="L73" s="73"/>
      <c r="M73" s="1"/>
      <c r="N73" s="1"/>
      <c r="O73" s="1"/>
      <c r="P73" s="1"/>
      <c r="Q73" s="9"/>
    </row>
    <row r="74" spans="2:17" s="2" customFormat="1" ht="20.100000000000001" customHeight="1" x14ac:dyDescent="0.25">
      <c r="B74" s="9"/>
      <c r="C74" s="9"/>
      <c r="D74" s="1"/>
      <c r="E74" s="1"/>
      <c r="F74" s="1"/>
      <c r="G74" s="9"/>
      <c r="H74" s="1"/>
      <c r="I74" s="1"/>
      <c r="J74" s="1"/>
      <c r="K74" s="1"/>
      <c r="L74" s="73"/>
      <c r="M74" s="1"/>
      <c r="N74" s="1"/>
      <c r="O74" s="1"/>
      <c r="P74" s="1"/>
      <c r="Q74" s="9"/>
    </row>
    <row r="75" spans="2:17" s="2" customFormat="1" ht="20.100000000000001" customHeight="1" x14ac:dyDescent="0.25">
      <c r="B75" s="9"/>
      <c r="C75" s="9"/>
      <c r="D75" s="1"/>
      <c r="E75" s="1"/>
      <c r="F75" s="1"/>
      <c r="G75" s="9"/>
      <c r="H75" s="1"/>
      <c r="I75" s="1"/>
      <c r="J75" s="1"/>
      <c r="K75" s="1"/>
      <c r="L75" s="73"/>
      <c r="M75" s="1"/>
      <c r="N75" s="1"/>
      <c r="O75" s="1"/>
      <c r="P75" s="1"/>
      <c r="Q75" s="9"/>
    </row>
    <row r="76" spans="2:17" s="2" customFormat="1" ht="20.100000000000001" customHeight="1" x14ac:dyDescent="0.25">
      <c r="B76" s="9"/>
      <c r="C76" s="9"/>
      <c r="D76" s="1"/>
      <c r="E76" s="1"/>
      <c r="F76" s="1"/>
      <c r="G76" s="9"/>
      <c r="H76" s="1"/>
      <c r="I76" s="1"/>
      <c r="J76" s="1"/>
      <c r="K76" s="1"/>
      <c r="L76" s="73"/>
      <c r="M76" s="1"/>
      <c r="N76" s="1"/>
      <c r="O76" s="1"/>
      <c r="P76" s="1"/>
      <c r="Q76" s="9"/>
    </row>
    <row r="77" spans="2:17" s="2" customFormat="1" ht="20.100000000000001" customHeight="1" x14ac:dyDescent="0.25">
      <c r="B77" s="9"/>
      <c r="C77" s="9"/>
      <c r="D77" s="1"/>
      <c r="E77" s="1"/>
      <c r="F77" s="1"/>
      <c r="G77" s="9"/>
      <c r="H77" s="1"/>
      <c r="I77" s="1"/>
      <c r="J77" s="1"/>
      <c r="K77" s="1"/>
      <c r="L77" s="73"/>
      <c r="M77" s="1"/>
      <c r="N77" s="1"/>
      <c r="O77" s="1"/>
      <c r="P77" s="1"/>
      <c r="Q77" s="9"/>
    </row>
    <row r="78" spans="2:17" s="2" customFormat="1" ht="20.100000000000001" customHeight="1" x14ac:dyDescent="0.25">
      <c r="B78" s="9"/>
      <c r="C78" s="9"/>
      <c r="D78" s="1"/>
      <c r="E78" s="1"/>
      <c r="F78" s="1"/>
      <c r="G78" s="9"/>
      <c r="H78" s="1"/>
      <c r="I78" s="1"/>
      <c r="J78" s="1"/>
      <c r="K78" s="1"/>
      <c r="L78" s="73"/>
      <c r="M78" s="1"/>
      <c r="N78" s="1"/>
      <c r="O78" s="1"/>
      <c r="P78" s="1"/>
      <c r="Q78" s="9"/>
    </row>
    <row r="79" spans="2:17" s="2" customFormat="1" ht="20.100000000000001" customHeight="1" x14ac:dyDescent="0.25">
      <c r="B79" s="9"/>
      <c r="C79" s="9"/>
      <c r="D79" s="1"/>
      <c r="E79" s="1"/>
      <c r="F79" s="1"/>
      <c r="G79" s="9"/>
      <c r="H79" s="1"/>
      <c r="I79" s="1"/>
      <c r="J79" s="1"/>
      <c r="K79" s="1"/>
      <c r="L79" s="73"/>
      <c r="M79" s="1"/>
      <c r="N79" s="1"/>
      <c r="O79" s="1"/>
      <c r="P79" s="1"/>
      <c r="Q79" s="9"/>
    </row>
    <row r="80" spans="2:17" s="2" customFormat="1" ht="20.100000000000001" customHeight="1" x14ac:dyDescent="0.25">
      <c r="B80" s="9"/>
      <c r="C80" s="9"/>
      <c r="D80" s="1"/>
      <c r="E80" s="1"/>
      <c r="F80" s="1"/>
      <c r="G80" s="9"/>
      <c r="H80" s="1"/>
      <c r="I80" s="1"/>
      <c r="J80" s="1"/>
      <c r="K80" s="1"/>
      <c r="L80" s="73"/>
      <c r="M80" s="1"/>
      <c r="N80" s="1"/>
      <c r="O80" s="1"/>
      <c r="P80" s="1"/>
      <c r="Q80" s="9"/>
    </row>
    <row r="81" spans="2:17" s="2" customFormat="1" ht="20.100000000000001" customHeight="1" x14ac:dyDescent="0.25">
      <c r="B81" s="9"/>
      <c r="C81" s="9"/>
      <c r="D81" s="1"/>
      <c r="E81" s="1"/>
      <c r="F81" s="1"/>
      <c r="G81" s="9"/>
      <c r="H81" s="1"/>
      <c r="I81" s="1"/>
      <c r="J81" s="1"/>
      <c r="K81" s="1"/>
      <c r="L81" s="73"/>
      <c r="M81" s="1"/>
      <c r="N81" s="1"/>
      <c r="O81" s="1"/>
      <c r="P81" s="1"/>
      <c r="Q81" s="9"/>
    </row>
    <row r="82" spans="2:17" s="2" customFormat="1" ht="20.100000000000001" customHeight="1" x14ac:dyDescent="0.25">
      <c r="B82" s="9"/>
      <c r="C82" s="9"/>
      <c r="D82" s="1"/>
      <c r="E82" s="1"/>
      <c r="F82" s="1"/>
      <c r="G82" s="9"/>
      <c r="H82" s="1"/>
      <c r="I82" s="1"/>
      <c r="J82" s="1"/>
      <c r="K82" s="1"/>
      <c r="L82" s="73"/>
      <c r="M82" s="1"/>
      <c r="N82" s="1"/>
      <c r="O82" s="1"/>
      <c r="P82" s="1"/>
      <c r="Q82" s="9"/>
    </row>
    <row r="83" spans="2:17" s="2" customFormat="1" ht="20.100000000000001" customHeight="1" x14ac:dyDescent="0.25">
      <c r="B83" s="9"/>
      <c r="C83" s="9"/>
      <c r="D83" s="1"/>
      <c r="E83" s="1"/>
      <c r="F83" s="1"/>
      <c r="G83" s="9"/>
      <c r="H83" s="1"/>
      <c r="I83" s="1"/>
      <c r="J83" s="1"/>
      <c r="K83" s="1"/>
      <c r="L83" s="73"/>
      <c r="M83" s="1"/>
      <c r="N83" s="1"/>
      <c r="O83" s="1"/>
      <c r="P83" s="1"/>
      <c r="Q83" s="9"/>
    </row>
  </sheetData>
  <mergeCells count="29">
    <mergeCell ref="P1:P2"/>
    <mergeCell ref="Q1:Q2"/>
    <mergeCell ref="A3:A10"/>
    <mergeCell ref="E17:F19"/>
    <mergeCell ref="G17:K17"/>
    <mergeCell ref="L17:O17"/>
    <mergeCell ref="G18:H18"/>
    <mergeCell ref="I18:J18"/>
    <mergeCell ref="L18:M18"/>
    <mergeCell ref="N18:O18"/>
    <mergeCell ref="A1:D1"/>
    <mergeCell ref="E1:K1"/>
    <mergeCell ref="L1:L2"/>
    <mergeCell ref="M1:M2"/>
    <mergeCell ref="N1:N2"/>
    <mergeCell ref="O1:O2"/>
    <mergeCell ref="G30:K30"/>
    <mergeCell ref="L30:O30"/>
    <mergeCell ref="G31:H31"/>
    <mergeCell ref="I31:J31"/>
    <mergeCell ref="L31:M31"/>
    <mergeCell ref="N31:O31"/>
    <mergeCell ref="E33:F33"/>
    <mergeCell ref="E35:F35"/>
    <mergeCell ref="E36:F36"/>
    <mergeCell ref="E20:F20"/>
    <mergeCell ref="E22:F22"/>
    <mergeCell ref="E23:F23"/>
    <mergeCell ref="E30:F32"/>
  </mergeCells>
  <conditionalFormatting sqref="Q3:Q10">
    <cfRule type="cellIs" dxfId="39" priority="1" operator="equal">
      <formula>"Estacionária"</formula>
    </cfRule>
    <cfRule type="cellIs" dxfId="38" priority="2" operator="equal">
      <formula>"Ruim"</formula>
    </cfRule>
    <cfRule type="cellIs" dxfId="37" priority="3" operator="equal">
      <formula>"Boa"</formula>
    </cfRule>
    <cfRule type="cellIs" dxfId="36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90" zoomScaleNormal="90" workbookViewId="0">
      <selection sqref="A1:D1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57.75" thickTop="1" x14ac:dyDescent="0.25">
      <c r="A3" s="264" t="s">
        <v>105</v>
      </c>
      <c r="B3" s="124" t="s">
        <v>29</v>
      </c>
      <c r="C3" s="124" t="s">
        <v>92</v>
      </c>
      <c r="D3" s="125" t="s">
        <v>224</v>
      </c>
      <c r="E3" s="154"/>
      <c r="F3" s="164"/>
      <c r="G3" s="164"/>
      <c r="H3" s="164"/>
      <c r="I3" s="164"/>
      <c r="J3" s="164"/>
      <c r="K3" s="165"/>
      <c r="L3" s="130">
        <f>COUNTA(E3:K3)</f>
        <v>0</v>
      </c>
      <c r="M3" s="131"/>
      <c r="N3" s="131"/>
      <c r="O3" s="131"/>
      <c r="P3" s="132"/>
      <c r="Q3" s="141" t="str">
        <f t="shared" ref="Q3:Q6" si="0">IF(L3&lt;3,"Dados insuficientes")</f>
        <v>Dados insuficientes</v>
      </c>
    </row>
    <row r="4" spans="1:17" ht="28.5" x14ac:dyDescent="0.25">
      <c r="A4" s="265"/>
      <c r="B4" s="32" t="s">
        <v>30</v>
      </c>
      <c r="C4" s="32" t="s">
        <v>93</v>
      </c>
      <c r="D4" s="49" t="s">
        <v>225</v>
      </c>
      <c r="E4" s="156"/>
      <c r="F4" s="62"/>
      <c r="G4" s="62"/>
      <c r="H4" s="62"/>
      <c r="I4" s="62"/>
      <c r="J4" s="62"/>
      <c r="K4" s="66"/>
      <c r="L4" s="72">
        <f t="shared" ref="L4:L6" si="1">COUNTA(E4:K4)</f>
        <v>0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65"/>
      <c r="B5" s="32" t="s">
        <v>31</v>
      </c>
      <c r="C5" s="32" t="s">
        <v>93</v>
      </c>
      <c r="D5" s="49" t="s">
        <v>119</v>
      </c>
      <c r="E5" s="156"/>
      <c r="F5" s="62"/>
      <c r="G5" s="62"/>
      <c r="H5" s="62"/>
      <c r="I5" s="62"/>
      <c r="J5" s="62"/>
      <c r="K5" s="66"/>
      <c r="L5" s="72">
        <f t="shared" si="1"/>
        <v>0</v>
      </c>
      <c r="M5" s="59"/>
      <c r="N5" s="59"/>
      <c r="O5" s="59"/>
      <c r="P5" s="68"/>
      <c r="Q5" s="170" t="str">
        <f t="shared" si="0"/>
        <v>Dados insuficientes</v>
      </c>
    </row>
    <row r="6" spans="1:17" ht="29.25" thickBot="1" x14ac:dyDescent="0.3">
      <c r="A6" s="266"/>
      <c r="B6" s="36" t="s">
        <v>32</v>
      </c>
      <c r="C6" s="36" t="s">
        <v>93</v>
      </c>
      <c r="D6" s="51" t="s">
        <v>120</v>
      </c>
      <c r="E6" s="158"/>
      <c r="F6" s="137"/>
      <c r="G6" s="137"/>
      <c r="H6" s="137"/>
      <c r="I6" s="137"/>
      <c r="J6" s="137"/>
      <c r="K6" s="138"/>
      <c r="L6" s="136">
        <f t="shared" si="1"/>
        <v>0</v>
      </c>
      <c r="M6" s="167"/>
      <c r="N6" s="168"/>
      <c r="O6" s="168"/>
      <c r="P6" s="169"/>
      <c r="Q6" s="160" t="str">
        <f t="shared" si="0"/>
        <v>Dados insuficientes</v>
      </c>
    </row>
    <row r="7" spans="1:17" ht="20.100000000000001" customHeight="1" thickTop="1" x14ac:dyDescent="0.25"/>
    <row r="8" spans="1:17" s="2" customFormat="1" ht="20.100000000000001" customHeight="1" x14ac:dyDescent="0.25">
      <c r="B8" s="9"/>
      <c r="C8" s="9"/>
      <c r="D8" s="1"/>
      <c r="E8" s="1"/>
      <c r="F8" s="1"/>
      <c r="G8" s="9"/>
      <c r="H8" s="1"/>
      <c r="I8" s="1"/>
      <c r="J8" s="1"/>
      <c r="K8" s="1"/>
      <c r="L8" s="73"/>
      <c r="M8" s="1"/>
      <c r="N8" s="1"/>
      <c r="O8" s="1"/>
      <c r="P8" s="1"/>
      <c r="Q8" s="9"/>
    </row>
    <row r="9" spans="1:17" s="2" customFormat="1" ht="20.100000000000001" customHeight="1" x14ac:dyDescent="0.25">
      <c r="B9" s="9"/>
      <c r="C9" s="9"/>
      <c r="D9" s="1"/>
      <c r="E9" s="1"/>
      <c r="F9" s="1"/>
      <c r="G9" s="9"/>
      <c r="H9" s="1"/>
      <c r="I9" s="1"/>
      <c r="J9" s="1"/>
      <c r="K9" s="1"/>
      <c r="L9" s="73"/>
      <c r="M9" s="1"/>
      <c r="N9" s="1"/>
      <c r="O9" s="1"/>
      <c r="P9" s="1"/>
      <c r="Q9" s="9"/>
    </row>
    <row r="10" spans="1:17" s="2" customFormat="1" ht="20.100000000000001" customHeight="1" x14ac:dyDescent="0.25">
      <c r="B10" s="9"/>
      <c r="C10" s="9"/>
      <c r="D10" s="1"/>
      <c r="E10" s="1"/>
      <c r="F10" s="1"/>
      <c r="G10" s="9"/>
      <c r="H10" s="1"/>
      <c r="I10" s="1"/>
      <c r="J10" s="1"/>
      <c r="K10" s="1"/>
      <c r="L10" s="73"/>
      <c r="M10" s="1"/>
      <c r="N10" s="1"/>
      <c r="O10" s="1"/>
      <c r="P10" s="1"/>
      <c r="Q10" s="9"/>
    </row>
    <row r="11" spans="1:17" s="2" customFormat="1" ht="20.100000000000001" customHeight="1" x14ac:dyDescent="0.25">
      <c r="B11" s="9"/>
      <c r="C11" s="9"/>
      <c r="D11" s="1"/>
      <c r="E11" s="1"/>
      <c r="F11" s="1"/>
      <c r="G11" s="9"/>
      <c r="H11" s="1"/>
      <c r="I11" s="1"/>
      <c r="J11" s="1"/>
      <c r="K11" s="1"/>
      <c r="L11" s="73"/>
      <c r="M11" s="1"/>
      <c r="N11" s="1"/>
      <c r="O11" s="1"/>
      <c r="P11" s="1"/>
      <c r="Q11" s="9"/>
    </row>
    <row r="12" spans="1:17" s="2" customFormat="1" ht="20.100000000000001" customHeight="1" x14ac:dyDescent="0.25">
      <c r="B12" s="9"/>
      <c r="C12" s="9"/>
      <c r="D12" s="1"/>
      <c r="E12" s="1"/>
      <c r="F12" s="1"/>
      <c r="G12" s="9"/>
      <c r="H12" s="1"/>
      <c r="I12" s="1"/>
      <c r="J12" s="1"/>
      <c r="K12" s="1"/>
      <c r="L12" s="73"/>
      <c r="M12" s="1"/>
      <c r="N12" s="1"/>
      <c r="O12" s="1"/>
      <c r="P12" s="1"/>
      <c r="Q12" s="9"/>
    </row>
    <row r="13" spans="1:17" s="2" customFormat="1" ht="20.100000000000001" customHeight="1" x14ac:dyDescent="0.25">
      <c r="B13" s="9"/>
      <c r="C13" s="9"/>
      <c r="D13" s="1"/>
      <c r="E13" s="1"/>
      <c r="F13" s="1"/>
      <c r="G13" s="9"/>
      <c r="H13" s="1"/>
      <c r="I13" s="1"/>
      <c r="J13" s="1"/>
      <c r="K13" s="1"/>
      <c r="L13" s="73"/>
      <c r="M13" s="1"/>
      <c r="N13" s="1"/>
      <c r="O13" s="1"/>
      <c r="P13" s="1"/>
      <c r="Q13" s="9"/>
    </row>
    <row r="14" spans="1:17" s="2" customFormat="1" ht="20.100000000000001" customHeight="1" x14ac:dyDescent="0.25">
      <c r="B14" s="9"/>
      <c r="C14" s="9"/>
      <c r="D14" s="1"/>
      <c r="E14" s="1"/>
      <c r="F14" s="1"/>
      <c r="G14" s="9"/>
      <c r="H14" s="1"/>
      <c r="I14" s="1"/>
      <c r="J14" s="1"/>
      <c r="K14" s="1"/>
      <c r="L14" s="73"/>
      <c r="M14" s="1"/>
      <c r="N14" s="1"/>
      <c r="O14" s="1"/>
      <c r="P14" s="1"/>
      <c r="Q14" s="9"/>
    </row>
    <row r="15" spans="1:17" s="2" customFormat="1" ht="20.100000000000001" customHeight="1" x14ac:dyDescent="0.25">
      <c r="B15" s="9"/>
      <c r="C15" s="9"/>
      <c r="D15" s="1"/>
      <c r="E15" s="1"/>
      <c r="F15" s="1"/>
      <c r="G15" s="9"/>
      <c r="H15" s="1"/>
      <c r="I15" s="1"/>
      <c r="J15" s="1"/>
      <c r="K15" s="1"/>
      <c r="L15" s="73"/>
      <c r="M15" s="1"/>
      <c r="N15" s="1"/>
      <c r="O15" s="1"/>
      <c r="P15" s="1"/>
      <c r="Q15" s="9"/>
    </row>
    <row r="16" spans="1:17" s="2" customFormat="1" ht="20.100000000000001" customHeight="1" x14ac:dyDescent="0.25">
      <c r="B16" s="9"/>
      <c r="C16" s="9"/>
      <c r="D16" s="1"/>
      <c r="E16" s="1"/>
      <c r="F16" s="1"/>
      <c r="G16" s="9"/>
      <c r="H16" s="1"/>
      <c r="I16" s="1"/>
      <c r="J16" s="1"/>
      <c r="K16" s="1"/>
      <c r="L16" s="73"/>
      <c r="M16" s="1"/>
      <c r="N16" s="1"/>
      <c r="O16" s="1"/>
      <c r="P16" s="1"/>
      <c r="Q16" s="9"/>
    </row>
    <row r="17" spans="2:17" s="2" customFormat="1" ht="20.100000000000001" customHeight="1" x14ac:dyDescent="0.25">
      <c r="B17" s="9"/>
      <c r="C17" s="9"/>
      <c r="D17" s="1"/>
      <c r="E17" s="1"/>
      <c r="F17" s="1"/>
      <c r="G17" s="9"/>
      <c r="H17" s="1"/>
      <c r="I17" s="1"/>
      <c r="J17" s="1"/>
      <c r="K17" s="1"/>
      <c r="L17" s="73"/>
      <c r="M17" s="1"/>
      <c r="N17" s="1"/>
      <c r="O17" s="1"/>
      <c r="P17" s="1"/>
      <c r="Q17" s="9"/>
    </row>
    <row r="18" spans="2:17" s="2" customFormat="1" ht="20.100000000000001" customHeight="1" x14ac:dyDescent="0.35">
      <c r="B18" s="9"/>
      <c r="C18" s="9"/>
      <c r="D18" s="1"/>
      <c r="E18" s="1"/>
      <c r="F18" s="1"/>
      <c r="G18" s="9"/>
      <c r="H18" s="1"/>
      <c r="I18" s="1"/>
      <c r="J18" s="1"/>
      <c r="K18" s="1"/>
      <c r="L18" s="73"/>
      <c r="M18" s="1"/>
      <c r="N18" s="1"/>
      <c r="O18" s="1"/>
      <c r="P18" s="1"/>
      <c r="Q18" s="9"/>
    </row>
    <row r="19" spans="2:17" s="2" customFormat="1" ht="20.100000000000001" customHeight="1" x14ac:dyDescent="0.35">
      <c r="B19" s="9"/>
      <c r="C19" s="9"/>
      <c r="D19" s="1"/>
      <c r="E19" s="1"/>
      <c r="F19" s="1"/>
      <c r="G19" s="9"/>
      <c r="H19" s="1"/>
      <c r="I19" s="1"/>
      <c r="J19" s="1"/>
      <c r="K19" s="1"/>
      <c r="L19" s="73"/>
      <c r="M19" s="1"/>
      <c r="N19" s="1"/>
      <c r="O19" s="1"/>
      <c r="P19" s="1"/>
      <c r="Q19" s="9"/>
    </row>
    <row r="20" spans="2:17" s="2" customFormat="1" ht="20.100000000000001" customHeight="1" x14ac:dyDescent="0.25">
      <c r="B20" s="9"/>
      <c r="C20" s="9"/>
      <c r="D20" s="1"/>
      <c r="E20" s="1"/>
      <c r="F20" s="1"/>
      <c r="G20" s="9"/>
      <c r="H20" s="1"/>
      <c r="I20" s="1"/>
      <c r="J20" s="1"/>
      <c r="K20" s="1"/>
      <c r="L20" s="73"/>
      <c r="M20" s="1"/>
      <c r="N20" s="1"/>
      <c r="O20" s="1"/>
      <c r="P20" s="1"/>
      <c r="Q20" s="9"/>
    </row>
    <row r="21" spans="2:17" s="2" customFormat="1" ht="20.100000000000001" customHeight="1" x14ac:dyDescent="0.25">
      <c r="B21" s="9"/>
      <c r="C21" s="9"/>
      <c r="D21" s="1"/>
      <c r="E21" s="1"/>
      <c r="F21" s="1"/>
      <c r="G21" s="9"/>
      <c r="H21" s="1"/>
      <c r="I21" s="1"/>
      <c r="J21" s="1"/>
      <c r="K21" s="1"/>
      <c r="L21" s="73"/>
      <c r="M21" s="1"/>
      <c r="N21" s="1"/>
      <c r="O21" s="1"/>
      <c r="P21" s="1"/>
      <c r="Q21" s="9"/>
    </row>
  </sheetData>
  <mergeCells count="9">
    <mergeCell ref="P1:P2"/>
    <mergeCell ref="Q1:Q2"/>
    <mergeCell ref="A3:A6"/>
    <mergeCell ref="A1:D1"/>
    <mergeCell ref="E1:K1"/>
    <mergeCell ref="L1:L2"/>
    <mergeCell ref="M1:M2"/>
    <mergeCell ref="N1:N2"/>
    <mergeCell ref="O1:O2"/>
  </mergeCells>
  <conditionalFormatting sqref="Q3:Q6">
    <cfRule type="cellIs" dxfId="35" priority="1" operator="equal">
      <formula>"Estacionária"</formula>
    </cfRule>
    <cfRule type="cellIs" dxfId="34" priority="2" operator="equal">
      <formula>"Ruim"</formula>
    </cfRule>
    <cfRule type="cellIs" dxfId="33" priority="3" operator="equal">
      <formula>"Boa"</formula>
    </cfRule>
    <cfRule type="cellIs" dxfId="32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B1" zoomScale="90" zoomScaleNormal="90" workbookViewId="0">
      <selection activeCell="Q6" sqref="Q6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58" t="s">
        <v>86</v>
      </c>
      <c r="B1" s="259"/>
      <c r="C1" s="259"/>
      <c r="D1" s="260"/>
      <c r="E1" s="261" t="s">
        <v>88</v>
      </c>
      <c r="F1" s="262"/>
      <c r="G1" s="262"/>
      <c r="H1" s="262"/>
      <c r="I1" s="262"/>
      <c r="J1" s="262"/>
      <c r="K1" s="263"/>
      <c r="L1" s="273" t="s">
        <v>278</v>
      </c>
      <c r="M1" s="269" t="s">
        <v>274</v>
      </c>
      <c r="N1" s="269" t="s">
        <v>275</v>
      </c>
      <c r="O1" s="269" t="s">
        <v>276</v>
      </c>
      <c r="P1" s="271" t="s">
        <v>277</v>
      </c>
      <c r="Q1" s="267" t="s">
        <v>271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74"/>
      <c r="M2" s="270"/>
      <c r="N2" s="270"/>
      <c r="O2" s="270"/>
      <c r="P2" s="272"/>
      <c r="Q2" s="268"/>
    </row>
    <row r="3" spans="1:17" ht="29.25" customHeight="1" thickTop="1" x14ac:dyDescent="0.25">
      <c r="A3" s="264" t="s">
        <v>106</v>
      </c>
      <c r="B3" s="124" t="s">
        <v>33</v>
      </c>
      <c r="C3" s="124" t="s">
        <v>92</v>
      </c>
      <c r="D3" s="125" t="s">
        <v>116</v>
      </c>
      <c r="E3" s="139"/>
      <c r="F3" s="171"/>
      <c r="G3" s="82"/>
      <c r="H3" s="171"/>
      <c r="I3" s="171"/>
      <c r="J3" s="171"/>
      <c r="K3" s="171"/>
      <c r="L3" s="130">
        <f>COUNTA(E3:K3)</f>
        <v>0</v>
      </c>
      <c r="M3" s="131"/>
      <c r="N3" s="131"/>
      <c r="O3" s="131"/>
      <c r="P3" s="132"/>
      <c r="Q3" s="141" t="str">
        <f t="shared" ref="Q3:Q8" si="0">IF(L3&lt;3,"Dados insuficientes")</f>
        <v>Dados insuficientes</v>
      </c>
    </row>
    <row r="4" spans="1:17" ht="28.5" x14ac:dyDescent="0.25">
      <c r="A4" s="265"/>
      <c r="B4" s="32" t="s">
        <v>34</v>
      </c>
      <c r="C4" s="32" t="s">
        <v>92</v>
      </c>
      <c r="D4" s="49" t="s">
        <v>117</v>
      </c>
      <c r="E4" s="38"/>
      <c r="F4" s="4"/>
      <c r="G4" s="3"/>
      <c r="H4" s="4"/>
      <c r="I4" s="4"/>
      <c r="J4" s="4"/>
      <c r="K4" s="4"/>
      <c r="L4" s="166">
        <f t="shared" ref="L4:L8" si="1">COUNTA(E4:K4)</f>
        <v>0</v>
      </c>
      <c r="M4" s="62"/>
      <c r="N4" s="62"/>
      <c r="O4" s="62"/>
      <c r="P4" s="66"/>
      <c r="Q4" s="170" t="str">
        <f t="shared" si="0"/>
        <v>Dados insuficientes</v>
      </c>
    </row>
    <row r="5" spans="1:17" ht="42.75" x14ac:dyDescent="0.25">
      <c r="A5" s="265"/>
      <c r="B5" s="32" t="s">
        <v>35</v>
      </c>
      <c r="C5" s="32" t="s">
        <v>92</v>
      </c>
      <c r="D5" s="49" t="s">
        <v>118</v>
      </c>
      <c r="E5" s="42">
        <v>0</v>
      </c>
      <c r="F5" s="3">
        <v>0</v>
      </c>
      <c r="G5" s="3">
        <v>7</v>
      </c>
      <c r="H5" s="3">
        <v>0</v>
      </c>
      <c r="I5" s="4"/>
      <c r="J5" s="4"/>
      <c r="K5" s="4"/>
      <c r="L5" s="166">
        <f t="shared" si="1"/>
        <v>4</v>
      </c>
      <c r="M5" s="59"/>
      <c r="N5" s="59"/>
      <c r="O5" s="59"/>
      <c r="P5" s="68"/>
      <c r="Q5" s="170" t="s">
        <v>281</v>
      </c>
    </row>
    <row r="6" spans="1:17" ht="28.5" x14ac:dyDescent="0.25">
      <c r="A6" s="265"/>
      <c r="B6" s="32" t="s">
        <v>36</v>
      </c>
      <c r="C6" s="32" t="s">
        <v>93</v>
      </c>
      <c r="D6" s="49" t="s">
        <v>226</v>
      </c>
      <c r="E6" s="38"/>
      <c r="F6" s="4"/>
      <c r="G6" s="3"/>
      <c r="H6" s="4"/>
      <c r="I6" s="4"/>
      <c r="J6" s="4"/>
      <c r="K6" s="4"/>
      <c r="L6" s="166">
        <f t="shared" si="1"/>
        <v>0</v>
      </c>
      <c r="M6" s="59"/>
      <c r="N6" s="59"/>
      <c r="O6" s="59"/>
      <c r="P6" s="68"/>
      <c r="Q6" s="170" t="str">
        <f t="shared" si="0"/>
        <v>Dados insuficientes</v>
      </c>
    </row>
    <row r="7" spans="1:17" ht="28.5" x14ac:dyDescent="0.25">
      <c r="A7" s="265"/>
      <c r="B7" s="32" t="s">
        <v>37</v>
      </c>
      <c r="C7" s="32" t="s">
        <v>93</v>
      </c>
      <c r="D7" s="49" t="s">
        <v>227</v>
      </c>
      <c r="E7" s="38"/>
      <c r="F7" s="4"/>
      <c r="G7" s="3"/>
      <c r="H7" s="4"/>
      <c r="I7" s="4"/>
      <c r="J7" s="4"/>
      <c r="K7" s="4"/>
      <c r="L7" s="166">
        <f t="shared" si="1"/>
        <v>0</v>
      </c>
      <c r="M7" s="59"/>
      <c r="N7" s="59"/>
      <c r="O7" s="59"/>
      <c r="P7" s="68"/>
      <c r="Q7" s="170" t="str">
        <f t="shared" si="0"/>
        <v>Dados insuficientes</v>
      </c>
    </row>
    <row r="8" spans="1:17" ht="29.25" thickBot="1" x14ac:dyDescent="0.3">
      <c r="A8" s="266"/>
      <c r="B8" s="36" t="s">
        <v>38</v>
      </c>
      <c r="C8" s="36" t="s">
        <v>93</v>
      </c>
      <c r="D8" s="37" t="s">
        <v>228</v>
      </c>
      <c r="E8" s="46"/>
      <c r="F8" s="7"/>
      <c r="G8" s="6"/>
      <c r="H8" s="7"/>
      <c r="I8" s="7"/>
      <c r="J8" s="7"/>
      <c r="K8" s="7"/>
      <c r="L8" s="120">
        <f t="shared" si="1"/>
        <v>0</v>
      </c>
      <c r="M8" s="48"/>
      <c r="N8" s="168"/>
      <c r="O8" s="168"/>
      <c r="P8" s="169"/>
      <c r="Q8" s="160" t="str">
        <f t="shared" si="0"/>
        <v>Dados insuficientes</v>
      </c>
    </row>
    <row r="9" spans="1:17" ht="20.100000000000001" customHeight="1" thickTop="1" thickBot="1" x14ac:dyDescent="0.3"/>
    <row r="10" spans="1:17" ht="20.100000000000001" customHeight="1" thickTop="1" x14ac:dyDescent="0.25">
      <c r="E10" s="87" t="s">
        <v>272</v>
      </c>
      <c r="F10" s="88"/>
      <c r="G10" s="88"/>
      <c r="H10" s="88"/>
      <c r="I10" s="81"/>
      <c r="J10" s="89"/>
      <c r="P10" s="79"/>
    </row>
    <row r="11" spans="1:17" ht="20.100000000000001" customHeight="1" thickBot="1" x14ac:dyDescent="0.3">
      <c r="E11" s="83" t="s">
        <v>273</v>
      </c>
      <c r="F11" s="84"/>
      <c r="G11" s="85"/>
      <c r="H11" s="84"/>
      <c r="I11" s="8"/>
      <c r="J11" s="89"/>
      <c r="P11" s="79"/>
    </row>
    <row r="12" spans="1:17" ht="20.100000000000001" customHeight="1" thickTop="1" x14ac:dyDescent="0.25">
      <c r="P12" s="79"/>
    </row>
    <row r="13" spans="1:17" ht="20.100000000000001" customHeight="1" thickBot="1" x14ac:dyDescent="0.3">
      <c r="E13" s="71" t="s">
        <v>287</v>
      </c>
      <c r="P13" s="79"/>
    </row>
    <row r="14" spans="1:17" ht="20.100000000000001" customHeight="1" thickTop="1" thickBot="1" x14ac:dyDescent="0.3">
      <c r="E14" s="102" t="s">
        <v>285</v>
      </c>
      <c r="F14" s="103"/>
      <c r="G14" s="104"/>
      <c r="H14" s="96" t="s">
        <v>179</v>
      </c>
      <c r="I14" s="93"/>
      <c r="J14" s="94"/>
      <c r="K14" s="94"/>
      <c r="L14" s="90"/>
      <c r="M14" s="94"/>
      <c r="N14" s="94"/>
      <c r="O14" s="94"/>
    </row>
    <row r="15" spans="1:17" s="9" customFormat="1" ht="20.100000000000001" customHeight="1" thickTop="1" thickBot="1" x14ac:dyDescent="0.3">
      <c r="A15" s="2"/>
      <c r="D15" s="1"/>
      <c r="E15" s="244" t="s">
        <v>303</v>
      </c>
      <c r="F15" s="245"/>
      <c r="G15" s="255" t="s">
        <v>288</v>
      </c>
      <c r="H15" s="256"/>
      <c r="I15" s="256"/>
      <c r="J15" s="256"/>
      <c r="K15" s="257"/>
      <c r="L15" s="256" t="s">
        <v>297</v>
      </c>
      <c r="M15" s="256"/>
      <c r="N15" s="256"/>
      <c r="O15" s="257"/>
      <c r="P15" s="1"/>
    </row>
    <row r="16" spans="1:17" s="9" customFormat="1" ht="20.100000000000001" customHeight="1" x14ac:dyDescent="0.25">
      <c r="A16" s="2"/>
      <c r="D16" s="1"/>
      <c r="E16" s="246"/>
      <c r="F16" s="247"/>
      <c r="G16" s="250" t="s">
        <v>283</v>
      </c>
      <c r="H16" s="251"/>
      <c r="I16" s="252" t="s">
        <v>286</v>
      </c>
      <c r="J16" s="253"/>
      <c r="K16" s="115" t="s">
        <v>293</v>
      </c>
      <c r="L16" s="250" t="s">
        <v>286</v>
      </c>
      <c r="M16" s="251"/>
      <c r="N16" s="252" t="s">
        <v>284</v>
      </c>
      <c r="O16" s="254"/>
    </row>
    <row r="17" spans="1:17" s="9" customFormat="1" ht="20.100000000000001" customHeight="1" thickBot="1" x14ac:dyDescent="0.3">
      <c r="A17" s="2"/>
      <c r="D17" s="1"/>
      <c r="E17" s="248"/>
      <c r="F17" s="249"/>
      <c r="G17" s="107" t="s">
        <v>289</v>
      </c>
      <c r="H17" s="110" t="s">
        <v>304</v>
      </c>
      <c r="I17" s="108" t="s">
        <v>290</v>
      </c>
      <c r="J17" s="114" t="s">
        <v>304</v>
      </c>
      <c r="K17" s="116" t="s">
        <v>304</v>
      </c>
      <c r="L17" s="107" t="s">
        <v>290</v>
      </c>
      <c r="M17" s="110" t="s">
        <v>304</v>
      </c>
      <c r="N17" s="108" t="s">
        <v>289</v>
      </c>
      <c r="O17" s="35" t="s">
        <v>304</v>
      </c>
    </row>
    <row r="18" spans="1:17" s="9" customFormat="1" ht="15.75" thickTop="1" x14ac:dyDescent="0.25">
      <c r="A18" s="2"/>
      <c r="D18" s="1"/>
      <c r="E18" s="242" t="s">
        <v>279</v>
      </c>
      <c r="F18" s="243"/>
      <c r="G18" s="100"/>
      <c r="H18" s="111"/>
      <c r="I18" s="109"/>
      <c r="J18" s="12"/>
      <c r="K18" s="117"/>
      <c r="L18" s="147"/>
      <c r="M18" s="111"/>
      <c r="N18" s="109"/>
      <c r="O18" s="95"/>
    </row>
    <row r="19" spans="1:17" s="9" customFormat="1" ht="14.1" x14ac:dyDescent="0.35">
      <c r="A19" s="2"/>
      <c r="D19" s="1"/>
      <c r="E19" s="105" t="s">
        <v>280</v>
      </c>
      <c r="F19" s="106"/>
      <c r="G19" s="144"/>
      <c r="H19" s="112"/>
      <c r="I19" s="97"/>
      <c r="J19" s="149"/>
      <c r="K19" s="118"/>
      <c r="L19" s="98"/>
      <c r="M19" s="112"/>
      <c r="N19" s="42"/>
      <c r="O19" s="91"/>
    </row>
    <row r="20" spans="1:17" s="9" customFormat="1" ht="34.5" customHeight="1" x14ac:dyDescent="0.25">
      <c r="A20" s="2"/>
      <c r="D20" s="1"/>
      <c r="E20" s="238" t="s">
        <v>292</v>
      </c>
      <c r="F20" s="239"/>
      <c r="G20" s="144"/>
      <c r="H20" s="112"/>
      <c r="I20" s="97"/>
      <c r="J20" s="149"/>
      <c r="K20" s="118"/>
      <c r="L20" s="98"/>
      <c r="M20" s="112"/>
      <c r="N20" s="42"/>
      <c r="O20" s="91"/>
    </row>
    <row r="21" spans="1:17" s="9" customFormat="1" ht="58.5" customHeight="1" thickBot="1" x14ac:dyDescent="0.3">
      <c r="A21" s="2"/>
      <c r="D21" s="1"/>
      <c r="E21" s="240" t="s">
        <v>282</v>
      </c>
      <c r="F21" s="241"/>
      <c r="G21" s="99"/>
      <c r="H21" s="113"/>
      <c r="I21" s="101"/>
      <c r="J21" s="150"/>
      <c r="K21" s="119"/>
      <c r="L21" s="120"/>
      <c r="M21" s="113"/>
      <c r="N21" s="101"/>
      <c r="O21" s="92"/>
    </row>
    <row r="22" spans="1:17" s="9" customFormat="1" ht="58.5" customHeight="1" thickTop="1" x14ac:dyDescent="0.25">
      <c r="A22" s="2"/>
      <c r="D22" s="1"/>
      <c r="E22" s="123"/>
      <c r="F22" s="123"/>
      <c r="G22" s="86"/>
      <c r="H22" s="31"/>
      <c r="I22" s="31"/>
      <c r="J22" s="31"/>
      <c r="K22" s="31"/>
      <c r="L22" s="122"/>
      <c r="M22" s="31"/>
      <c r="N22" s="31"/>
      <c r="O22" s="31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  <row r="24" spans="1:17" s="2" customFormat="1" ht="20.100000000000001" customHeight="1" x14ac:dyDescent="0.25">
      <c r="B24" s="9"/>
      <c r="C24" s="9"/>
      <c r="D24" s="1"/>
      <c r="E24" s="1"/>
      <c r="F24" s="1"/>
      <c r="G24" s="9"/>
      <c r="H24" s="1"/>
      <c r="I24" s="1"/>
      <c r="J24" s="1"/>
      <c r="K24" s="1"/>
      <c r="L24" s="73"/>
      <c r="M24" s="1"/>
      <c r="N24" s="1"/>
      <c r="O24" s="1"/>
      <c r="P24" s="1"/>
      <c r="Q24" s="9"/>
    </row>
    <row r="25" spans="1:17" s="2" customFormat="1" ht="20.100000000000001" customHeight="1" x14ac:dyDescent="0.25">
      <c r="B25" s="9"/>
      <c r="C25" s="9"/>
      <c r="D25" s="1"/>
      <c r="E25" s="1"/>
      <c r="F25" s="1"/>
      <c r="G25" s="9"/>
      <c r="H25" s="1"/>
      <c r="I25" s="1"/>
      <c r="J25" s="1"/>
      <c r="K25" s="1"/>
      <c r="L25" s="73"/>
      <c r="M25" s="1"/>
      <c r="N25" s="1"/>
      <c r="O25" s="1"/>
      <c r="P25" s="1"/>
      <c r="Q25" s="9"/>
    </row>
    <row r="26" spans="1:17" s="2" customFormat="1" ht="20.100000000000001" customHeight="1" x14ac:dyDescent="0.25">
      <c r="B26" s="9"/>
      <c r="C26" s="9"/>
      <c r="D26" s="1"/>
      <c r="E26" s="1"/>
      <c r="F26" s="1"/>
      <c r="G26" s="9"/>
      <c r="H26" s="1"/>
      <c r="I26" s="1"/>
      <c r="J26" s="1"/>
      <c r="K26" s="1"/>
      <c r="L26" s="73"/>
      <c r="M26" s="1"/>
      <c r="N26" s="1"/>
      <c r="O26" s="1"/>
      <c r="P26" s="1"/>
      <c r="Q26" s="9"/>
    </row>
    <row r="27" spans="1:17" s="2" customFormat="1" ht="20.100000000000001" customHeight="1" x14ac:dyDescent="0.25">
      <c r="B27" s="9"/>
      <c r="C27" s="9"/>
      <c r="D27" s="1"/>
      <c r="E27" s="1"/>
      <c r="F27" s="1"/>
      <c r="G27" s="9"/>
      <c r="H27" s="1"/>
      <c r="I27" s="1"/>
      <c r="J27" s="1"/>
      <c r="K27" s="1"/>
      <c r="L27" s="73"/>
      <c r="M27" s="1"/>
      <c r="N27" s="1"/>
      <c r="O27" s="1"/>
      <c r="P27" s="1"/>
      <c r="Q27" s="9"/>
    </row>
    <row r="28" spans="1:17" s="2" customFormat="1" ht="20.100000000000001" customHeight="1" x14ac:dyDescent="0.25">
      <c r="B28" s="9"/>
      <c r="C28" s="9"/>
      <c r="D28" s="1"/>
      <c r="E28" s="1"/>
      <c r="F28" s="1"/>
      <c r="G28" s="9"/>
      <c r="H28" s="1"/>
      <c r="I28" s="1"/>
      <c r="J28" s="1"/>
      <c r="K28" s="1"/>
      <c r="L28" s="73"/>
      <c r="M28" s="1"/>
      <c r="N28" s="1"/>
      <c r="O28" s="1"/>
      <c r="P28" s="1"/>
      <c r="Q28" s="9"/>
    </row>
    <row r="29" spans="1:17" s="2" customFormat="1" ht="20.100000000000001" customHeight="1" x14ac:dyDescent="0.25">
      <c r="B29" s="9"/>
      <c r="C29" s="9"/>
      <c r="D29" s="1"/>
      <c r="E29" s="1"/>
      <c r="F29" s="1"/>
      <c r="G29" s="9"/>
      <c r="H29" s="1"/>
      <c r="I29" s="1"/>
      <c r="J29" s="1"/>
      <c r="K29" s="1"/>
      <c r="L29" s="73"/>
      <c r="M29" s="1"/>
      <c r="N29" s="1"/>
      <c r="O29" s="1"/>
      <c r="P29" s="1"/>
      <c r="Q29" s="9"/>
    </row>
    <row r="30" spans="1:17" s="2" customFormat="1" ht="20.100000000000001" customHeight="1" x14ac:dyDescent="0.25">
      <c r="B30" s="9"/>
      <c r="C30" s="9"/>
      <c r="D30" s="1"/>
      <c r="E30" s="1"/>
      <c r="F30" s="1"/>
      <c r="G30" s="9"/>
      <c r="H30" s="1"/>
      <c r="I30" s="1"/>
      <c r="J30" s="1"/>
      <c r="K30" s="1"/>
      <c r="L30" s="73"/>
      <c r="M30" s="1"/>
      <c r="N30" s="1"/>
      <c r="O30" s="1"/>
      <c r="P30" s="1"/>
      <c r="Q30" s="9"/>
    </row>
  </sheetData>
  <mergeCells count="19">
    <mergeCell ref="A1:D1"/>
    <mergeCell ref="E1:K1"/>
    <mergeCell ref="L1:L2"/>
    <mergeCell ref="M1:M2"/>
    <mergeCell ref="N1:N2"/>
    <mergeCell ref="A3:A8"/>
    <mergeCell ref="E15:F17"/>
    <mergeCell ref="G15:K15"/>
    <mergeCell ref="L15:O15"/>
    <mergeCell ref="G16:H16"/>
    <mergeCell ref="I16:J16"/>
    <mergeCell ref="L16:M16"/>
    <mergeCell ref="N16:O16"/>
    <mergeCell ref="E18:F18"/>
    <mergeCell ref="E20:F20"/>
    <mergeCell ref="E21:F21"/>
    <mergeCell ref="P1:P2"/>
    <mergeCell ref="Q1:Q2"/>
    <mergeCell ref="O1:O2"/>
  </mergeCells>
  <conditionalFormatting sqref="Q3:Q8">
    <cfRule type="cellIs" dxfId="31" priority="1" operator="equal">
      <formula>"Estacionária"</formula>
    </cfRule>
    <cfRule type="cellIs" dxfId="30" priority="2" operator="equal">
      <formula>"Ruim"</formula>
    </cfRule>
    <cfRule type="cellIs" dxfId="29" priority="3" operator="equal">
      <formula>"Boa"</formula>
    </cfRule>
    <cfRule type="cellIs" dxfId="28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30</vt:i4>
      </vt:variant>
    </vt:vector>
  </HeadingPairs>
  <TitlesOfParts>
    <vt:vector size="46" baseType="lpstr">
      <vt:lpstr>Todos os indicadores</vt:lpstr>
      <vt:lpstr>Indicadores de Perfil</vt:lpstr>
      <vt:lpstr>Sumário</vt:lpstr>
      <vt:lpstr>5. Economia</vt:lpstr>
      <vt:lpstr>6. Educação</vt:lpstr>
      <vt:lpstr>7. Energia</vt:lpstr>
      <vt:lpstr>8. Meio Ambiente</vt:lpstr>
      <vt:lpstr>9. Finanças</vt:lpstr>
      <vt:lpstr>10. Resposta a Incêndio</vt:lpstr>
      <vt:lpstr>11. Governança</vt:lpstr>
      <vt:lpstr>14. Segurança</vt:lpstr>
      <vt:lpstr>15. Habitação</vt:lpstr>
      <vt:lpstr>16. Resíduos Sólidos</vt:lpstr>
      <vt:lpstr>18. Transporte</vt:lpstr>
      <vt:lpstr>19. Planej Urbano</vt:lpstr>
      <vt:lpstr>20. Esgotos</vt:lpstr>
      <vt:lpstr>'10. Resposta a Incêndio'!Area_de_impressao</vt:lpstr>
      <vt:lpstr>'11. Governança'!Area_de_impressao</vt:lpstr>
      <vt:lpstr>'14. Segurança'!Area_de_impressao</vt:lpstr>
      <vt:lpstr>'15. Habitação'!Area_de_impressao</vt:lpstr>
      <vt:lpstr>'16. Resíduos Sólidos'!Area_de_impressao</vt:lpstr>
      <vt:lpstr>'18. Transporte'!Area_de_impressao</vt:lpstr>
      <vt:lpstr>'19. Planej Urbano'!Area_de_impressao</vt:lpstr>
      <vt:lpstr>'20. Esgotos'!Area_de_impressao</vt:lpstr>
      <vt:lpstr>'5. Economia'!Area_de_impressao</vt:lpstr>
      <vt:lpstr>'6. Educação'!Area_de_impressao</vt:lpstr>
      <vt:lpstr>'7. Energia'!Area_de_impressao</vt:lpstr>
      <vt:lpstr>'8. Meio Ambiente'!Area_de_impressao</vt:lpstr>
      <vt:lpstr>'9. Finanças'!Area_de_impressao</vt:lpstr>
      <vt:lpstr>'Indicadores de Perfil'!Area_de_impressao</vt:lpstr>
      <vt:lpstr>'Todos os indicadores'!Area_de_impressao</vt:lpstr>
      <vt:lpstr>'10. Resposta a Incêndio'!Titulos_de_impressao</vt:lpstr>
      <vt:lpstr>'11. Governança'!Titulos_de_impressao</vt:lpstr>
      <vt:lpstr>'14. Segurança'!Titulos_de_impressao</vt:lpstr>
      <vt:lpstr>'15. Habitação'!Titulos_de_impressao</vt:lpstr>
      <vt:lpstr>'16. Resíduos Sólidos'!Titulos_de_impressao</vt:lpstr>
      <vt:lpstr>'18. Transporte'!Titulos_de_impressao</vt:lpstr>
      <vt:lpstr>'19. Planej Urbano'!Titulos_de_impressao</vt:lpstr>
      <vt:lpstr>'20. Esgotos'!Titulos_de_impressao</vt:lpstr>
      <vt:lpstr>'5. Economia'!Titulos_de_impressao</vt:lpstr>
      <vt:lpstr>'6. Educação'!Titulos_de_impressao</vt:lpstr>
      <vt:lpstr>'7. Energia'!Titulos_de_impressao</vt:lpstr>
      <vt:lpstr>'8. Meio Ambiente'!Titulos_de_impressao</vt:lpstr>
      <vt:lpstr>'9. Finanças'!Titulos_de_impressao</vt:lpstr>
      <vt:lpstr>'Indicadores de Perfil'!Titulos_de_impressao</vt:lpstr>
      <vt:lpstr>'Todos os indicadores'!Titulos_de_impressao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Iara</dc:creator>
  <cp:lastModifiedBy>Tadeu Nunes</cp:lastModifiedBy>
  <cp:lastPrinted>2017-11-06T16:51:19Z</cp:lastPrinted>
  <dcterms:created xsi:type="dcterms:W3CDTF">2015-05-11T22:57:48Z</dcterms:created>
  <dcterms:modified xsi:type="dcterms:W3CDTF">2018-09-26T12:16:17Z</dcterms:modified>
</cp:coreProperties>
</file>