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  <sheet name="Plan3" sheetId="2" r:id="rId2"/>
  </sheets>
  <externalReferences>
    <externalReference r:id="rId5"/>
  </externalReferences>
  <definedNames>
    <definedName name="_xlnm.Print_Area" localSheetId="0">'Plan1'!$A$1:$J$38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<sst xmlns="http://schemas.openxmlformats.org/spreadsheetml/2006/main" count="70" uniqueCount="54">
  <si>
    <t>ITEM</t>
  </si>
  <si>
    <t>QUANT.</t>
  </si>
  <si>
    <t>EMPREENDIMENTO:</t>
  </si>
  <si>
    <t>1.1</t>
  </si>
  <si>
    <t>SERVIÇOS PRELIMINARES</t>
  </si>
  <si>
    <t>1.0</t>
  </si>
  <si>
    <t>2.0</t>
  </si>
  <si>
    <t>2.1</t>
  </si>
  <si>
    <t>2.2</t>
  </si>
  <si>
    <t>2.3</t>
  </si>
  <si>
    <t>2.4</t>
  </si>
  <si>
    <t>2.5</t>
  </si>
  <si>
    <t>2.6</t>
  </si>
  <si>
    <t>2.7</t>
  </si>
  <si>
    <t>3.1</t>
  </si>
  <si>
    <t>ANEXO IV  -  PLANILHA DE ORÇAMENTO</t>
  </si>
  <si>
    <t>PREFEITURA MUNICIPAL DE MONTE ALTO</t>
  </si>
  <si>
    <t>COLOCAÇÃO DE GRAMADO NO CAMPO DE FUTEBOL  DO JARDIM BELA VISTA DO MIRANTE</t>
  </si>
  <si>
    <t>PREFEITURA MUNICIPAL DE MONTE ALTO SP</t>
  </si>
  <si>
    <t>PLANILHA ORÇAMENTÁRIA</t>
  </si>
  <si>
    <t>Base MAIO DE 2015</t>
  </si>
  <si>
    <t>CPOS    BOLETIM 164</t>
  </si>
  <si>
    <t>FONTE</t>
  </si>
  <si>
    <t>CÓDIGO</t>
  </si>
  <si>
    <t>DESCRIÇÃO</t>
  </si>
  <si>
    <t>UNID.</t>
  </si>
  <si>
    <t>VALOR UNIT.</t>
  </si>
  <si>
    <t>TOTAL</t>
  </si>
  <si>
    <t/>
  </si>
  <si>
    <t>CPOS</t>
  </si>
  <si>
    <t>M²</t>
  </si>
  <si>
    <t>SUBTOTAL</t>
  </si>
  <si>
    <t>INFRA-ESTRUTURA</t>
  </si>
  <si>
    <t>Abertura  de vala com largura   mínima de 40 cm, iniciando a montante com 20 cm, e  com caimento de 1% (um por cento) chegando  nos  32,00 metros  com  52,00 cm nos dois  lados;</t>
  </si>
  <si>
    <t>M³</t>
  </si>
  <si>
    <t>fazer canaleta de bloco  estrutural de 14 cm premoldada 01  fiada - nos  04 lados  do campo</t>
  </si>
  <si>
    <t>colocar  um ferro Ca-50  Ø 6,3 mm corrido dentro da canaleta</t>
  </si>
  <si>
    <t>KG</t>
  </si>
  <si>
    <t>110110/111602</t>
  </si>
  <si>
    <t>concretar a canaleta com concreto  fck  20 mpa ,  traço bombeavel-  APLICADO</t>
  </si>
  <si>
    <t>colocação de brita  03 dentro da vala   dreno</t>
  </si>
  <si>
    <t>preparo do campo  com   brita  10 cm de espessura  sendo   a seguinte composição  40% de  brita 01,  30% de brita tipo  pedrisco, e  30% de  pó de pedra, devidamente  compactada  molhada  com rolo   liso.</t>
  </si>
  <si>
    <t>após  o item  2.7     colocar mais  02 cm de pó de  pedra   para  poder   vir sarrafeando na  colocação da   grama  sintética</t>
  </si>
  <si>
    <t>3.0</t>
  </si>
  <si>
    <t>GRAMA SINTETICA</t>
  </si>
  <si>
    <t>ORÇAMENTO</t>
  </si>
  <si>
    <t>GRAMA SINTETICA  CONFORME  MEMORIAL DESCRITIVO</t>
  </si>
  <si>
    <t>TOTAL GERAL</t>
  </si>
  <si>
    <t>CONVENIO</t>
  </si>
  <si>
    <t xml:space="preserve">  </t>
  </si>
  <si>
    <t>PREFEITURA</t>
  </si>
  <si>
    <r>
      <t xml:space="preserve">   </t>
    </r>
    <r>
      <rPr>
        <sz val="12"/>
        <rFont val="Times New Roman"/>
        <family val="1"/>
      </rPr>
      <t>limpeza  do  terreno  preparo e demarcação com os devidos  caimento do eixo na  largura de 18,00 metros com 1% (por cento) para as canaletas;</t>
    </r>
  </si>
  <si>
    <t>PROCESSO SA/DL Nº 18/2016</t>
  </si>
  <si>
    <t>TOMADA DE PREÇOS Nº 3/2016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</si>
</sst>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#,##0.00;[Red]#,##0.00"/>
    <numFmt numFmtId="188" formatCode="#,##0.000000000;[Red]#,##0.000000000"/>
    <numFmt numFmtId="189" formatCode="#,##0.00000000;[Red]#,##0.00000000"/>
    <numFmt numFmtId="190" formatCode="#,##0.0000000;[Red]#,##0.00000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0.0000"/>
    <numFmt numFmtId="196" formatCode="#,##0.0000;[Red]#,##0.0000"/>
    <numFmt numFmtId="197" formatCode="#,##0.000;[Red]#,##0.000"/>
    <numFmt numFmtId="198" formatCode="#,##0.00000;[Red]#,##0.00000"/>
    <numFmt numFmtId="199" formatCode="#,##0.000000;[Red]#,##0.000000"/>
    <numFmt numFmtId="200" formatCode="&quot;R$&quot;\ #,##0.00"/>
    <numFmt numFmtId="201" formatCode="#,##0.0000000"/>
    <numFmt numFmtId="202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dotted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49" fontId="18" fillId="0" borderId="11" xfId="0" applyNumberFormat="1" applyFont="1" applyFill="1" applyBorder="1" applyAlignment="1" applyProtection="1">
      <alignment horizontal="right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187" fontId="18" fillId="0" borderId="11" xfId="0" applyNumberFormat="1" applyFont="1" applyFill="1" applyBorder="1" applyAlignment="1" applyProtection="1">
      <alignment vertical="center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4" fontId="16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right" vertical="center"/>
      <protection/>
    </xf>
    <xf numFmtId="49" fontId="18" fillId="33" borderId="11" xfId="0" applyNumberFormat="1" applyFont="1" applyFill="1" applyBorder="1" applyAlignment="1" applyProtection="1">
      <alignment horizontal="right" vertical="center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/>
      <protection/>
    </xf>
    <xf numFmtId="4" fontId="19" fillId="33" borderId="11" xfId="0" applyNumberFormat="1" applyFont="1" applyFill="1" applyBorder="1" applyAlignment="1" applyProtection="1">
      <alignment horizontal="right" vertical="center"/>
      <protection/>
    </xf>
    <xf numFmtId="171" fontId="18" fillId="0" borderId="11" xfId="0" applyNumberFormat="1" applyFont="1" applyFill="1" applyBorder="1" applyAlignment="1" applyProtection="1">
      <alignment horizontal="right" vertical="center"/>
      <protection/>
    </xf>
    <xf numFmtId="187" fontId="19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71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8" fillId="0" borderId="11" xfId="0" applyNumberFormat="1" applyFont="1" applyFill="1" applyBorder="1" applyAlignment="1" applyProtection="1">
      <alignment/>
      <protection/>
    </xf>
    <xf numFmtId="49" fontId="18" fillId="0" borderId="11" xfId="0" applyNumberFormat="1" applyFont="1" applyFill="1" applyBorder="1" applyAlignment="1" applyProtection="1">
      <alignment horizontal="right" vertical="center"/>
      <protection/>
    </xf>
    <xf numFmtId="171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171" fontId="18" fillId="0" borderId="11" xfId="0" applyNumberFormat="1" applyFont="1" applyFill="1" applyBorder="1" applyAlignment="1" applyProtection="1">
      <alignment horizontal="center" vertical="center" wrapText="1"/>
      <protection/>
    </xf>
    <xf numFmtId="187" fontId="1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171" fontId="19" fillId="0" borderId="11" xfId="0" applyNumberFormat="1" applyFont="1" applyFill="1" applyBorder="1" applyAlignment="1" applyProtection="1">
      <alignment horizontal="center" wrapText="1"/>
      <protection/>
    </xf>
    <xf numFmtId="4" fontId="19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187" fontId="19" fillId="0" borderId="11" xfId="0" applyNumberFormat="1" applyFont="1" applyFill="1" applyBorder="1" applyAlignment="1" applyProtection="1">
      <alignment horizontal="center" vertical="center"/>
      <protection/>
    </xf>
    <xf numFmtId="171" fontId="21" fillId="0" borderId="11" xfId="0" applyNumberFormat="1" applyFont="1" applyFill="1" applyBorder="1" applyAlignment="1" applyProtection="1">
      <alignment horizontal="center" vertical="center" wrapText="1"/>
      <protection/>
    </xf>
    <xf numFmtId="4" fontId="22" fillId="0" borderId="11" xfId="0" applyNumberFormat="1" applyFont="1" applyFill="1" applyBorder="1" applyAlignment="1" applyProtection="1">
      <alignment horizontal="center" vertical="center"/>
      <protection/>
    </xf>
    <xf numFmtId="201" fontId="1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justify" vertical="justify" wrapText="1"/>
      <protection/>
    </xf>
    <xf numFmtId="0" fontId="17" fillId="0" borderId="11" xfId="0" applyNumberFormat="1" applyFont="1" applyFill="1" applyBorder="1" applyAlignment="1" applyProtection="1">
      <alignment horizontal="justify" vertical="justify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1" fontId="19" fillId="0" borderId="12" xfId="0" applyNumberFormat="1" applyFont="1" applyFill="1" applyBorder="1" applyAlignment="1" applyProtection="1">
      <alignment horizontal="center" wrapText="1"/>
      <protection/>
    </xf>
    <xf numFmtId="171" fontId="19" fillId="0" borderId="13" xfId="0" applyNumberFormat="1" applyFont="1" applyFill="1" applyBorder="1" applyAlignment="1" applyProtection="1">
      <alignment horizontal="center" wrapText="1"/>
      <protection/>
    </xf>
    <xf numFmtId="171" fontId="19" fillId="0" borderId="14" xfId="0" applyNumberFormat="1" applyFont="1" applyFill="1" applyBorder="1" applyAlignment="1" applyProtection="1">
      <alignment horizont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it&#243;ria\CAMPO%20DE%20%20BOLA%20%20%20%20DO%20BELA%20VISTA%20DO%20MIRANTE%20GRAMA%20%20SINTETICA\PLANILHA%20%20CAMPO%20%20BELA%20%20VISTA%20DO%20MIR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odelo"/>
    </sheetNames>
    <sheetDataSet>
      <sheetData sheetId="0">
        <row r="3">
          <cell r="D3" t="str">
            <v>COLOCAÇÃO DE GRAMADO NO CAMPO DE FUTEBOL  DO JARDIM BELA VISTA DO MIRANTE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Layout" zoomScaleNormal="110" workbookViewId="0" topLeftCell="A2">
      <selection activeCell="D5" sqref="D5"/>
    </sheetView>
  </sheetViews>
  <sheetFormatPr defaultColWidth="9.140625" defaultRowHeight="12.75"/>
  <cols>
    <col min="1" max="1" width="10.00390625" style="1" customWidth="1"/>
    <col min="2" max="2" width="11.140625" style="1" customWidth="1"/>
    <col min="3" max="3" width="12.8515625" style="3" customWidth="1"/>
    <col min="4" max="4" width="30.421875" style="1" customWidth="1"/>
    <col min="5" max="5" width="13.57421875" style="1" customWidth="1"/>
    <col min="6" max="6" width="19.8515625" style="4" customWidth="1"/>
    <col min="7" max="7" width="16.57421875" style="1" customWidth="1"/>
    <col min="8" max="9" width="18.57421875" style="1" customWidth="1"/>
    <col min="10" max="10" width="15.7109375" style="1" customWidth="1"/>
    <col min="11" max="11" width="16.00390625" style="1" customWidth="1"/>
    <col min="12" max="16384" width="9.140625" style="1" customWidth="1"/>
  </cols>
  <sheetData>
    <row r="1" spans="1:10" ht="1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>
      <c r="A2" s="71" t="s">
        <v>15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7" customHeight="1">
      <c r="A3" s="8" t="s">
        <v>2</v>
      </c>
      <c r="B3" s="73" t="str">
        <f>'[1]Planilha Modelo'!$D$3</f>
        <v>COLOCAÇÃO DE GRAMADO NO CAMPO DE FUTEBOL  DO JARDIM BELA VISTA DO MIRANTE</v>
      </c>
      <c r="C3" s="74"/>
      <c r="D3" s="74"/>
      <c r="E3" s="74"/>
      <c r="F3" s="74"/>
      <c r="G3" s="74"/>
      <c r="H3" s="74"/>
      <c r="I3" s="74"/>
      <c r="J3" s="74"/>
    </row>
    <row r="4" spans="1:10" ht="27" customHeight="1">
      <c r="A4" s="55"/>
      <c r="B4" s="56"/>
      <c r="C4" s="56"/>
      <c r="D4" s="56"/>
      <c r="E4" s="56"/>
      <c r="F4" s="57"/>
      <c r="G4" s="57"/>
      <c r="H4" s="63"/>
      <c r="I4" s="63"/>
      <c r="J4" s="2"/>
    </row>
    <row r="5" spans="1:10" ht="15.75" customHeight="1">
      <c r="A5" s="61" t="s">
        <v>52</v>
      </c>
      <c r="B5" s="7"/>
      <c r="H5" s="63"/>
      <c r="I5" s="63"/>
      <c r="J5" s="2"/>
    </row>
    <row r="6" spans="1:9" ht="15.75">
      <c r="A6" s="62" t="s">
        <v>53</v>
      </c>
      <c r="B6" s="40"/>
      <c r="C6" s="40"/>
      <c r="D6" s="5"/>
      <c r="E6" s="75"/>
      <c r="F6" s="75"/>
      <c r="G6" s="6"/>
      <c r="H6" s="2"/>
      <c r="I6" s="2"/>
    </row>
    <row r="8" spans="1:10" ht="12.75">
      <c r="A8" s="9"/>
      <c r="B8" s="10"/>
      <c r="C8" s="11"/>
      <c r="D8" s="12"/>
      <c r="E8" s="13"/>
      <c r="F8" s="14"/>
      <c r="G8" s="15"/>
      <c r="H8" s="14"/>
      <c r="I8" s="16"/>
      <c r="J8" s="16"/>
    </row>
    <row r="9" spans="1:10" ht="12.75">
      <c r="A9" s="9"/>
      <c r="B9" s="10"/>
      <c r="C9" s="11"/>
      <c r="D9" s="12"/>
      <c r="E9" s="13"/>
      <c r="F9" s="14"/>
      <c r="G9" s="15"/>
      <c r="H9" s="14"/>
      <c r="I9" s="16"/>
      <c r="J9" s="16"/>
    </row>
    <row r="10" spans="1:10" ht="12.75">
      <c r="A10" s="76"/>
      <c r="B10" s="77"/>
      <c r="C10" s="78"/>
      <c r="D10" s="85" t="s">
        <v>17</v>
      </c>
      <c r="E10" s="86"/>
      <c r="F10" s="86"/>
      <c r="G10" s="86"/>
      <c r="H10" s="87"/>
      <c r="I10" s="16"/>
      <c r="J10" s="16"/>
    </row>
    <row r="11" spans="1:10" ht="12.75">
      <c r="A11" s="79"/>
      <c r="B11" s="80"/>
      <c r="C11" s="81"/>
      <c r="D11" s="85" t="s">
        <v>18</v>
      </c>
      <c r="E11" s="86"/>
      <c r="F11" s="86"/>
      <c r="G11" s="86"/>
      <c r="H11" s="87"/>
      <c r="I11" s="16"/>
      <c r="J11" s="16"/>
    </row>
    <row r="12" spans="1:10" ht="12.75">
      <c r="A12" s="79"/>
      <c r="B12" s="80"/>
      <c r="C12" s="81"/>
      <c r="D12" s="85" t="s">
        <v>19</v>
      </c>
      <c r="E12" s="86"/>
      <c r="F12" s="86"/>
      <c r="G12" s="86"/>
      <c r="H12" s="87"/>
      <c r="I12" s="16"/>
      <c r="J12" s="16"/>
    </row>
    <row r="13" spans="1:10" ht="12.75">
      <c r="A13" s="82"/>
      <c r="B13" s="83"/>
      <c r="C13" s="84"/>
      <c r="D13" s="17" t="s">
        <v>20</v>
      </c>
      <c r="E13" s="67" t="s">
        <v>21</v>
      </c>
      <c r="F13" s="68"/>
      <c r="G13" s="69"/>
      <c r="H13" s="18"/>
      <c r="I13" s="16"/>
      <c r="J13" s="16"/>
    </row>
    <row r="14" spans="1:10" ht="12.75">
      <c r="A14" s="31" t="s">
        <v>0</v>
      </c>
      <c r="B14" s="19" t="s">
        <v>22</v>
      </c>
      <c r="C14" s="58" t="s">
        <v>23</v>
      </c>
      <c r="D14" s="20" t="s">
        <v>24</v>
      </c>
      <c r="E14" s="20" t="s">
        <v>25</v>
      </c>
      <c r="F14" s="21" t="s">
        <v>1</v>
      </c>
      <c r="G14" s="21" t="s">
        <v>26</v>
      </c>
      <c r="H14" s="21" t="s">
        <v>27</v>
      </c>
      <c r="I14" s="16"/>
      <c r="J14" s="16"/>
    </row>
    <row r="15" spans="1:10" ht="12.75">
      <c r="A15" s="41" t="s">
        <v>5</v>
      </c>
      <c r="B15" s="22"/>
      <c r="C15" s="23"/>
      <c r="D15" s="24" t="s">
        <v>4</v>
      </c>
      <c r="E15" s="25"/>
      <c r="F15" s="26"/>
      <c r="G15" s="27" t="s">
        <v>28</v>
      </c>
      <c r="H15" s="26"/>
      <c r="I15" s="28"/>
      <c r="J15" s="28"/>
    </row>
    <row r="16" spans="1:10" ht="78.75">
      <c r="A16" s="41" t="s">
        <v>3</v>
      </c>
      <c r="B16" s="31" t="s">
        <v>29</v>
      </c>
      <c r="C16" s="29">
        <v>20903</v>
      </c>
      <c r="D16" s="60" t="s">
        <v>51</v>
      </c>
      <c r="E16" s="30" t="s">
        <v>30</v>
      </c>
      <c r="F16" s="42">
        <v>627</v>
      </c>
      <c r="G16" s="43">
        <v>3.63</v>
      </c>
      <c r="H16" s="42">
        <f>F16*G16</f>
        <v>2276.0099999999998</v>
      </c>
      <c r="I16" s="44">
        <f>H16*H35/100</f>
        <v>2142.35188378329</v>
      </c>
      <c r="J16" s="44">
        <f aca="true" t="shared" si="0" ref="J16:J30">H16-I16</f>
        <v>133.6581162167099</v>
      </c>
    </row>
    <row r="17" spans="1:10" ht="15.75">
      <c r="A17" s="31"/>
      <c r="B17" s="31"/>
      <c r="C17" s="31"/>
      <c r="D17" s="45"/>
      <c r="E17" s="30"/>
      <c r="F17" s="42"/>
      <c r="G17" s="32" t="s">
        <v>31</v>
      </c>
      <c r="H17" s="46">
        <f>SUM(H16)</f>
        <v>2276.0099999999998</v>
      </c>
      <c r="I17" s="44">
        <f>SUM(I16)</f>
        <v>2142.35188378329</v>
      </c>
      <c r="J17" s="44">
        <f t="shared" si="0"/>
        <v>133.6581162167099</v>
      </c>
    </row>
    <row r="18" spans="1:10" ht="12.75">
      <c r="A18" s="41" t="s">
        <v>6</v>
      </c>
      <c r="B18" s="31"/>
      <c r="C18" s="31"/>
      <c r="D18" s="33" t="s">
        <v>32</v>
      </c>
      <c r="E18" s="30"/>
      <c r="F18" s="42"/>
      <c r="G18" s="43"/>
      <c r="H18" s="46"/>
      <c r="I18" s="44"/>
      <c r="J18" s="44">
        <f t="shared" si="0"/>
        <v>0</v>
      </c>
    </row>
    <row r="19" spans="1:10" ht="94.5">
      <c r="A19" s="41" t="s">
        <v>7</v>
      </c>
      <c r="B19" s="31" t="s">
        <v>29</v>
      </c>
      <c r="C19" s="29">
        <v>70102</v>
      </c>
      <c r="D19" s="59" t="s">
        <v>33</v>
      </c>
      <c r="E19" s="30" t="s">
        <v>34</v>
      </c>
      <c r="F19" s="42">
        <v>9.22</v>
      </c>
      <c r="G19" s="43">
        <v>6.32</v>
      </c>
      <c r="H19" s="42">
        <f aca="true" t="shared" si="1" ref="H19:H25">F19*G19</f>
        <v>58.27040000000001</v>
      </c>
      <c r="I19" s="44">
        <f>H19*H35/100</f>
        <v>54.84848537959228</v>
      </c>
      <c r="J19" s="44">
        <f t="shared" si="0"/>
        <v>3.421914620407726</v>
      </c>
    </row>
    <row r="20" spans="1:10" ht="63">
      <c r="A20" s="41" t="s">
        <v>8</v>
      </c>
      <c r="B20" s="31" t="s">
        <v>29</v>
      </c>
      <c r="C20" s="29">
        <v>141122</v>
      </c>
      <c r="D20" s="59" t="s">
        <v>35</v>
      </c>
      <c r="E20" s="30" t="s">
        <v>30</v>
      </c>
      <c r="F20" s="42">
        <v>20</v>
      </c>
      <c r="G20" s="43">
        <v>50.4</v>
      </c>
      <c r="H20" s="42">
        <f t="shared" si="1"/>
        <v>1008</v>
      </c>
      <c r="I20" s="44">
        <f>H20*H35/100</f>
        <v>948.8054528993969</v>
      </c>
      <c r="J20" s="44">
        <f t="shared" si="0"/>
        <v>59.19454710060313</v>
      </c>
    </row>
    <row r="21" spans="1:10" ht="31.5">
      <c r="A21" s="41" t="s">
        <v>9</v>
      </c>
      <c r="B21" s="31" t="s">
        <v>29</v>
      </c>
      <c r="C21" s="29">
        <v>100104</v>
      </c>
      <c r="D21" s="59" t="s">
        <v>36</v>
      </c>
      <c r="E21" s="30" t="s">
        <v>37</v>
      </c>
      <c r="F21" s="42">
        <v>26.25</v>
      </c>
      <c r="G21" s="43">
        <v>5.01</v>
      </c>
      <c r="H21" s="42">
        <f t="shared" si="1"/>
        <v>131.5125</v>
      </c>
      <c r="I21" s="44">
        <f>H21*H35/100</f>
        <v>123.78946143296818</v>
      </c>
      <c r="J21" s="44">
        <f t="shared" si="0"/>
        <v>7.723038567031807</v>
      </c>
    </row>
    <row r="22" spans="1:10" ht="47.25">
      <c r="A22" s="41" t="s">
        <v>10</v>
      </c>
      <c r="B22" s="31" t="s">
        <v>29</v>
      </c>
      <c r="C22" s="29" t="s">
        <v>38</v>
      </c>
      <c r="D22" s="59" t="s">
        <v>39</v>
      </c>
      <c r="E22" s="30" t="s">
        <v>34</v>
      </c>
      <c r="F22" s="42">
        <v>1.1</v>
      </c>
      <c r="G22" s="43">
        <v>294.01</v>
      </c>
      <c r="H22" s="42">
        <f t="shared" si="1"/>
        <v>323.411</v>
      </c>
      <c r="I22" s="44">
        <f>H22*H35/100</f>
        <v>304.41877016631634</v>
      </c>
      <c r="J22" s="44">
        <f t="shared" si="0"/>
        <v>18.992229833683666</v>
      </c>
    </row>
    <row r="23" spans="1:10" ht="31.5">
      <c r="A23" s="41" t="s">
        <v>11</v>
      </c>
      <c r="B23" s="31" t="s">
        <v>29</v>
      </c>
      <c r="C23" s="34">
        <v>80510</v>
      </c>
      <c r="D23" s="59" t="s">
        <v>40</v>
      </c>
      <c r="E23" s="30" t="s">
        <v>34</v>
      </c>
      <c r="F23" s="42">
        <v>9.22</v>
      </c>
      <c r="G23" s="43">
        <v>78.57</v>
      </c>
      <c r="H23" s="42">
        <f t="shared" si="1"/>
        <v>724.4154</v>
      </c>
      <c r="I23" s="44">
        <f>H23*H35/100</f>
        <v>681.874287385216</v>
      </c>
      <c r="J23" s="44">
        <f t="shared" si="0"/>
        <v>42.54111261478397</v>
      </c>
    </row>
    <row r="24" spans="1:10" ht="110.25">
      <c r="A24" s="41" t="s">
        <v>12</v>
      </c>
      <c r="B24" s="31" t="s">
        <v>29</v>
      </c>
      <c r="C24" s="34">
        <v>540121</v>
      </c>
      <c r="D24" s="59" t="s">
        <v>41</v>
      </c>
      <c r="E24" s="30" t="s">
        <v>34</v>
      </c>
      <c r="F24" s="42">
        <v>60.48</v>
      </c>
      <c r="G24" s="43">
        <v>125.32</v>
      </c>
      <c r="H24" s="42">
        <f t="shared" si="1"/>
        <v>7579.3535999999995</v>
      </c>
      <c r="I24" s="44">
        <f>H24*H35/100</f>
        <v>7134.257961441144</v>
      </c>
      <c r="J24" s="44">
        <f t="shared" si="0"/>
        <v>445.09563855885517</v>
      </c>
    </row>
    <row r="25" spans="1:10" ht="63">
      <c r="A25" s="41" t="s">
        <v>13</v>
      </c>
      <c r="B25" s="31" t="s">
        <v>29</v>
      </c>
      <c r="C25" s="31">
        <v>540121</v>
      </c>
      <c r="D25" s="59" t="s">
        <v>42</v>
      </c>
      <c r="E25" s="30" t="s">
        <v>34</v>
      </c>
      <c r="F25" s="42">
        <v>12.1</v>
      </c>
      <c r="G25" s="43">
        <v>125.32</v>
      </c>
      <c r="H25" s="42">
        <f t="shared" si="1"/>
        <v>1516.3719999999998</v>
      </c>
      <c r="I25" s="44">
        <f>H25*H35/100</f>
        <v>1427.323434745996</v>
      </c>
      <c r="J25" s="44">
        <f t="shared" si="0"/>
        <v>89.04856525400373</v>
      </c>
    </row>
    <row r="26" spans="1:10" ht="15.75">
      <c r="A26" s="41"/>
      <c r="B26" s="31"/>
      <c r="C26" s="31"/>
      <c r="D26" s="47"/>
      <c r="E26" s="30"/>
      <c r="F26" s="42"/>
      <c r="G26" s="48" t="s">
        <v>31</v>
      </c>
      <c r="H26" s="49">
        <f>SUM(H19:H25)</f>
        <v>11341.334899999998</v>
      </c>
      <c r="I26" s="44">
        <f>SUM(I19:I25)</f>
        <v>10675.317853450631</v>
      </c>
      <c r="J26" s="44">
        <f t="shared" si="0"/>
        <v>666.0170465493666</v>
      </c>
    </row>
    <row r="27" spans="1:10" ht="12.75">
      <c r="A27" s="31"/>
      <c r="B27" s="31"/>
      <c r="C27" s="10"/>
      <c r="D27" s="50"/>
      <c r="E27" s="30"/>
      <c r="F27" s="42"/>
      <c r="G27" s="43"/>
      <c r="H27" s="42"/>
      <c r="I27" s="44"/>
      <c r="J27" s="44">
        <f t="shared" si="0"/>
        <v>0</v>
      </c>
    </row>
    <row r="28" spans="1:10" ht="12.75">
      <c r="A28" s="41" t="s">
        <v>43</v>
      </c>
      <c r="B28" s="41"/>
      <c r="C28" s="10"/>
      <c r="D28" s="35" t="s">
        <v>44</v>
      </c>
      <c r="E28" s="33"/>
      <c r="F28" s="46"/>
      <c r="G28" s="32"/>
      <c r="H28" s="46"/>
      <c r="I28" s="51"/>
      <c r="J28" s="44">
        <f t="shared" si="0"/>
        <v>0</v>
      </c>
    </row>
    <row r="29" spans="1:10" ht="25.5">
      <c r="A29" s="41" t="s">
        <v>14</v>
      </c>
      <c r="B29" s="31" t="s">
        <v>29</v>
      </c>
      <c r="C29" s="10" t="s">
        <v>45</v>
      </c>
      <c r="D29" s="50" t="s">
        <v>46</v>
      </c>
      <c r="E29" s="30" t="s">
        <v>30</v>
      </c>
      <c r="F29" s="42">
        <v>576</v>
      </c>
      <c r="G29" s="43">
        <v>68.58</v>
      </c>
      <c r="H29" s="42">
        <f>IF($B29="","",ROUND(F29*G29,2))</f>
        <v>39502.08</v>
      </c>
      <c r="I29" s="44">
        <f>H29*H35/100</f>
        <v>37182.33026276608</v>
      </c>
      <c r="J29" s="44">
        <f t="shared" si="0"/>
        <v>2319.7497372339203</v>
      </c>
    </row>
    <row r="30" spans="1:10" ht="12.75">
      <c r="A30" s="9"/>
      <c r="B30" s="10"/>
      <c r="C30" s="10"/>
      <c r="D30" s="50"/>
      <c r="E30" s="30"/>
      <c r="F30" s="42"/>
      <c r="G30" s="43" t="s">
        <v>31</v>
      </c>
      <c r="H30" s="46">
        <f>SUM(H29)</f>
        <v>39502.08</v>
      </c>
      <c r="I30" s="44">
        <f>SUM(I29)</f>
        <v>37182.33026276608</v>
      </c>
      <c r="J30" s="44">
        <f t="shared" si="0"/>
        <v>2319.7497372339203</v>
      </c>
    </row>
    <row r="31" spans="1:10" ht="12.75">
      <c r="A31" s="9"/>
      <c r="B31" s="10"/>
      <c r="C31" s="10"/>
      <c r="D31" s="50"/>
      <c r="E31" s="30"/>
      <c r="F31" s="42"/>
      <c r="G31" s="32"/>
      <c r="H31" s="46"/>
      <c r="I31" s="44"/>
      <c r="J31" s="44"/>
    </row>
    <row r="32" spans="1:10" ht="12.75">
      <c r="A32" s="22"/>
      <c r="B32" s="10"/>
      <c r="C32" s="36"/>
      <c r="D32" s="64" t="s">
        <v>47</v>
      </c>
      <c r="E32" s="65"/>
      <c r="F32" s="65"/>
      <c r="G32" s="66"/>
      <c r="H32" s="46">
        <f>SUM(H16:H30)/2</f>
        <v>53119.4249</v>
      </c>
      <c r="I32" s="51">
        <f>SUM(I16:I31)/2</f>
        <v>50000</v>
      </c>
      <c r="J32" s="51">
        <f>SUM(J16:J31)/2</f>
        <v>3119.424899999998</v>
      </c>
    </row>
    <row r="33" spans="1:10" ht="12.75">
      <c r="A33" s="22"/>
      <c r="B33" s="31"/>
      <c r="C33" s="37"/>
      <c r="D33" s="35"/>
      <c r="E33" s="30"/>
      <c r="F33" s="42"/>
      <c r="G33" s="52" t="s">
        <v>48</v>
      </c>
      <c r="H33" s="53">
        <v>50000</v>
      </c>
      <c r="I33" s="51"/>
      <c r="J33" s="51" t="s">
        <v>49</v>
      </c>
    </row>
    <row r="34" spans="1:10" ht="12.75">
      <c r="A34" s="22"/>
      <c r="B34" s="31"/>
      <c r="C34" s="37"/>
      <c r="D34" s="35"/>
      <c r="E34" s="30"/>
      <c r="F34" s="42"/>
      <c r="G34" s="52" t="s">
        <v>50</v>
      </c>
      <c r="H34" s="53">
        <f>H32-H33</f>
        <v>3119.424899999998</v>
      </c>
      <c r="I34" s="51"/>
      <c r="J34" s="51"/>
    </row>
    <row r="35" spans="1:10" ht="12.75">
      <c r="A35" s="22"/>
      <c r="B35" s="31"/>
      <c r="C35" s="37"/>
      <c r="D35" s="35"/>
      <c r="E35" s="30"/>
      <c r="F35" s="42"/>
      <c r="G35" s="43"/>
      <c r="H35" s="54">
        <f>H33/H32*100</f>
        <v>94.12752508922588</v>
      </c>
      <c r="I35" s="51"/>
      <c r="J35" s="51"/>
    </row>
    <row r="36" spans="1:10" ht="15.75">
      <c r="A36" s="22"/>
      <c r="B36" s="31"/>
      <c r="C36" s="37"/>
      <c r="D36" s="39"/>
      <c r="E36" s="30"/>
      <c r="F36" s="15"/>
      <c r="G36" s="38"/>
      <c r="H36" s="14"/>
      <c r="I36" s="28"/>
      <c r="J36" s="28"/>
    </row>
  </sheetData>
  <sheetProtection/>
  <mergeCells count="10">
    <mergeCell ref="D32:G32"/>
    <mergeCell ref="E13:G13"/>
    <mergeCell ref="A1:J1"/>
    <mergeCell ref="A2:J2"/>
    <mergeCell ref="B3:J3"/>
    <mergeCell ref="E6:F6"/>
    <mergeCell ref="A10:C13"/>
    <mergeCell ref="D10:H10"/>
    <mergeCell ref="D11:H11"/>
    <mergeCell ref="D12:H12"/>
  </mergeCells>
  <printOptions horizontalCentered="1"/>
  <pageMargins left="0" right="0" top="0.35433070866141736" bottom="0.5118110236220472" header="0.1968503937007874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dado</cp:lastModifiedBy>
  <cp:lastPrinted>2016-09-28T12:30:07Z</cp:lastPrinted>
  <dcterms:created xsi:type="dcterms:W3CDTF">1999-02-01T16:53:28Z</dcterms:created>
  <dcterms:modified xsi:type="dcterms:W3CDTF">2016-09-30T15:00:12Z</dcterms:modified>
  <cp:category/>
  <cp:version/>
  <cp:contentType/>
  <cp:contentStatus/>
</cp:coreProperties>
</file>